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785" windowWidth="23415" windowHeight="10185" tabRatio="706" activeTab="2"/>
  </bookViews>
  <sheets>
    <sheet name="Hoteles" sheetId="38" r:id="rId1"/>
    <sheet name="Hostales-B&amp;B" sheetId="39" r:id="rId2"/>
    <sheet name="Apart Hoteles" sheetId="40" r:id="rId3"/>
  </sheets>
  <calcPr calcId="145621"/>
</workbook>
</file>

<file path=xl/calcChain.xml><?xml version="1.0" encoding="utf-8"?>
<calcChain xmlns="http://schemas.openxmlformats.org/spreadsheetml/2006/main">
  <c r="G16" i="40" l="1"/>
  <c r="H16" i="40"/>
  <c r="G17" i="40"/>
  <c r="G18" i="40"/>
  <c r="H14" i="40"/>
  <c r="F40" i="39" l="1"/>
  <c r="F29" i="39" l="1"/>
  <c r="G4" i="40" l="1"/>
  <c r="G57" i="38" l="1"/>
  <c r="G56" i="38"/>
  <c r="G54" i="38"/>
  <c r="G53" i="38"/>
  <c r="F53" i="38"/>
  <c r="G52" i="38"/>
  <c r="G51" i="38"/>
  <c r="G50" i="38"/>
  <c r="G49" i="38"/>
  <c r="G48" i="38"/>
  <c r="G47" i="38"/>
  <c r="G38" i="38"/>
  <c r="G36" i="38"/>
  <c r="G35" i="38"/>
  <c r="G34" i="38"/>
  <c r="G33" i="38"/>
  <c r="G32" i="38"/>
  <c r="G31" i="38"/>
  <c r="G28" i="38"/>
  <c r="G27" i="38"/>
  <c r="G25" i="38"/>
  <c r="G23" i="38"/>
  <c r="G22" i="38"/>
  <c r="G21" i="38"/>
  <c r="G18" i="38"/>
  <c r="G17" i="38"/>
  <c r="G15" i="38"/>
  <c r="G14" i="38"/>
  <c r="G13" i="38"/>
  <c r="G12" i="38"/>
  <c r="G11" i="38"/>
  <c r="G10" i="38"/>
  <c r="G9" i="38"/>
  <c r="G8" i="38"/>
  <c r="G5" i="38"/>
  <c r="G4" i="38"/>
  <c r="G3" i="38"/>
  <c r="G2" i="38"/>
  <c r="H57" i="40" l="1"/>
  <c r="G57" i="40"/>
  <c r="H56" i="40"/>
  <c r="G56" i="40"/>
  <c r="H53" i="40"/>
  <c r="G53" i="40"/>
  <c r="H52" i="40"/>
  <c r="G52" i="40"/>
  <c r="H51" i="40"/>
  <c r="G51" i="40"/>
  <c r="H50" i="40"/>
  <c r="G50" i="40"/>
  <c r="H49" i="40"/>
  <c r="H47" i="40"/>
  <c r="H46" i="40"/>
  <c r="H45" i="40"/>
  <c r="H44" i="40"/>
  <c r="H43" i="40"/>
  <c r="H42" i="40"/>
  <c r="H41" i="40"/>
  <c r="H34" i="40"/>
  <c r="H32" i="40"/>
  <c r="H31" i="40"/>
  <c r="H30" i="40"/>
  <c r="H29" i="40"/>
  <c r="H28" i="40"/>
  <c r="H27" i="40"/>
  <c r="G26" i="40"/>
  <c r="G25" i="40"/>
  <c r="G24" i="40"/>
  <c r="G23" i="40"/>
  <c r="H22" i="40"/>
  <c r="G21" i="40"/>
  <c r="H20" i="40"/>
  <c r="G20" i="40"/>
  <c r="H19" i="40"/>
  <c r="H15" i="40"/>
  <c r="G12" i="40"/>
  <c r="H11" i="40"/>
  <c r="H9" i="40"/>
  <c r="G7" i="40"/>
  <c r="H6" i="40"/>
  <c r="G5" i="40"/>
  <c r="H2" i="40"/>
  <c r="G48" i="39"/>
  <c r="F48" i="39"/>
  <c r="G47" i="39"/>
  <c r="F47" i="39"/>
  <c r="G46" i="39"/>
  <c r="G45" i="39"/>
  <c r="G44" i="39"/>
  <c r="F44" i="39"/>
  <c r="G41" i="39"/>
  <c r="F41" i="39"/>
  <c r="G40" i="39"/>
  <c r="G33" i="39"/>
  <c r="F33" i="39"/>
  <c r="F30" i="39"/>
  <c r="G29" i="39"/>
  <c r="F27" i="39"/>
  <c r="G26" i="39"/>
  <c r="F25" i="39"/>
  <c r="F24" i="39"/>
  <c r="F22" i="39"/>
  <c r="G21" i="39"/>
  <c r="G20" i="39"/>
  <c r="G19" i="39"/>
  <c r="F18" i="39"/>
  <c r="G17" i="39"/>
  <c r="F17" i="39"/>
  <c r="F16" i="39"/>
  <c r="G15" i="39"/>
  <c r="F15" i="39"/>
  <c r="G14" i="39"/>
  <c r="F14" i="39"/>
  <c r="F13" i="39"/>
  <c r="F12" i="39"/>
  <c r="F11" i="39"/>
  <c r="G10" i="39"/>
  <c r="G9" i="39"/>
  <c r="G7" i="39"/>
  <c r="F7" i="39"/>
  <c r="G6" i="39"/>
  <c r="G4" i="39"/>
  <c r="G2" i="39"/>
  <c r="F2" i="39"/>
</calcChain>
</file>

<file path=xl/sharedStrings.xml><?xml version="1.0" encoding="utf-8"?>
<sst xmlns="http://schemas.openxmlformats.org/spreadsheetml/2006/main" count="1778" uniqueCount="925">
  <si>
    <t>Nº</t>
  </si>
  <si>
    <t>DIRECCIÓN</t>
  </si>
  <si>
    <t>TELÉFONO</t>
  </si>
  <si>
    <t>WEB</t>
  </si>
  <si>
    <t>TIPO</t>
  </si>
  <si>
    <t>COMUNA</t>
  </si>
  <si>
    <t>CONTACTO</t>
  </si>
  <si>
    <t>EMAIL</t>
  </si>
  <si>
    <t>Providencia</t>
  </si>
  <si>
    <t>CARGO</t>
  </si>
  <si>
    <t>OBSERVACIONES</t>
  </si>
  <si>
    <t>HOTEL</t>
  </si>
  <si>
    <t>Q</t>
  </si>
  <si>
    <t>CERTIFICACIÓN</t>
  </si>
  <si>
    <t>RUT</t>
  </si>
  <si>
    <t>Nº HABITACIONES</t>
  </si>
  <si>
    <t>Nº CAMAS</t>
  </si>
  <si>
    <t>Nº DEPTOS</t>
  </si>
  <si>
    <t>TARIFAS</t>
  </si>
  <si>
    <t>CALIFICACIÓN</t>
  </si>
  <si>
    <t>Best Western Hotel Los Españoles</t>
  </si>
  <si>
    <t>Los Españoles 2539</t>
  </si>
  <si>
    <t>22232 1824</t>
  </si>
  <si>
    <t>77.007.580-7</t>
  </si>
  <si>
    <t>De US$110 A US$160</t>
  </si>
  <si>
    <t>VIGENTE AÑO 2016</t>
  </si>
  <si>
    <t>Patricio Aguilera</t>
  </si>
  <si>
    <t>Gerente General</t>
  </si>
  <si>
    <t>3 Estrellas</t>
  </si>
  <si>
    <t>S/C</t>
  </si>
  <si>
    <t>Best Western Plus Hotel Los Españoles</t>
  </si>
  <si>
    <t>Santa María 2828</t>
  </si>
  <si>
    <t>De US$135 A US$235</t>
  </si>
  <si>
    <t>4 Estrellas</t>
  </si>
  <si>
    <t>Casa de Todos Hotel Boutique</t>
  </si>
  <si>
    <t>General Flores 120</t>
  </si>
  <si>
    <t>76.134.523-0</t>
  </si>
  <si>
    <t>De US$88 A US$158</t>
  </si>
  <si>
    <t>Christopher Roustan</t>
  </si>
  <si>
    <t>Chilhotel</t>
  </si>
  <si>
    <t>Cirujano Guzmán 103</t>
  </si>
  <si>
    <t>78.925.740-k</t>
  </si>
  <si>
    <t>De US$77 A US$110</t>
  </si>
  <si>
    <t>Margarita Meneses</t>
  </si>
  <si>
    <t>Diego de Almagro Providencia</t>
  </si>
  <si>
    <t>San Pio X 2530</t>
  </si>
  <si>
    <t>77.562.000-5</t>
  </si>
  <si>
    <t>SIN INFORMACIÓN</t>
  </si>
  <si>
    <t>Four Points By Sheraton</t>
  </si>
  <si>
    <t>Santa Magdalena 111</t>
  </si>
  <si>
    <t>22750 0300</t>
  </si>
  <si>
    <t>96.768.160-1</t>
  </si>
  <si>
    <t>De US$155 A US$215</t>
  </si>
  <si>
    <t>James Robinson</t>
  </si>
  <si>
    <t>Hotel Ahex</t>
  </si>
  <si>
    <t>Los Maitenes 2343</t>
  </si>
  <si>
    <t>22225 6431</t>
  </si>
  <si>
    <t>77.389.940-1</t>
  </si>
  <si>
    <t>George Salazar</t>
  </si>
  <si>
    <t>Hotel Alcalá del Río</t>
  </si>
  <si>
    <t>Padre Mariano 331</t>
  </si>
  <si>
    <t>77.506.790-k</t>
  </si>
  <si>
    <t>De US$80 A US$90</t>
  </si>
  <si>
    <t>Mabel Calcina</t>
  </si>
  <si>
    <t>Administradora</t>
  </si>
  <si>
    <t>Hotel Le Reve</t>
  </si>
  <si>
    <t>Orrego Luco 23</t>
  </si>
  <si>
    <t>22757 6000</t>
  </si>
  <si>
    <t>76.042.418-8</t>
  </si>
  <si>
    <t>De US$188 A US$299</t>
  </si>
  <si>
    <t>Ruben Soto</t>
  </si>
  <si>
    <t>Hotel Carmenere</t>
  </si>
  <si>
    <t>22204 6372</t>
  </si>
  <si>
    <t>76.297.387-1</t>
  </si>
  <si>
    <t>De US$220 A US$300</t>
  </si>
  <si>
    <t>German Cornejo</t>
  </si>
  <si>
    <t>Hotel Casa Lyon</t>
  </si>
  <si>
    <t>Arzobispo Larrain Gandarilla 140</t>
  </si>
  <si>
    <t>76.230.528-3</t>
  </si>
  <si>
    <t>De US$ 80 A US$120</t>
  </si>
  <si>
    <t>TARIFA FIJA</t>
  </si>
  <si>
    <t>David Arellano</t>
  </si>
  <si>
    <t>Hotel Diego de Velazquez</t>
  </si>
  <si>
    <t>Diego de Velázquez 2141</t>
  </si>
  <si>
    <t>78.790.500-5</t>
  </si>
  <si>
    <t>De US$120 A US$230</t>
  </si>
  <si>
    <t>Alex Paci</t>
  </si>
  <si>
    <t>Hotel Don Santiago</t>
  </si>
  <si>
    <t>76.095.457-8</t>
  </si>
  <si>
    <t>SUJETO A CAMBIOS</t>
  </si>
  <si>
    <t>Cristina Constantinesco</t>
  </si>
  <si>
    <t>Dueña</t>
  </si>
  <si>
    <t>Hotel El Vergel</t>
  </si>
  <si>
    <t>El Vergel 2223</t>
  </si>
  <si>
    <t>78.860.450-5</t>
  </si>
  <si>
    <t>Maria Edith Larraguibel</t>
  </si>
  <si>
    <t>Hotel Hostal Thayer</t>
  </si>
  <si>
    <t>Luis Thayer Ojeda 746</t>
  </si>
  <si>
    <t>22234 2498 - 22233 9703</t>
  </si>
  <si>
    <t>4.078.083-1</t>
  </si>
  <si>
    <t>Hotel Ibis Providencia</t>
  </si>
  <si>
    <t>Providencia 1187</t>
  </si>
  <si>
    <t>96.870.370-6</t>
  </si>
  <si>
    <t>Hotel L'Ambassade</t>
  </si>
  <si>
    <t>Suiza 2084</t>
  </si>
  <si>
    <t>76.061754-7</t>
  </si>
  <si>
    <t>De US$90 A US$145</t>
  </si>
  <si>
    <t>Las Hortensias 2308</t>
  </si>
  <si>
    <t>De US$90 A US$100</t>
  </si>
  <si>
    <t>Hotel Monteverde</t>
  </si>
  <si>
    <t>Pio Nono 193</t>
  </si>
  <si>
    <t>22777 3607</t>
  </si>
  <si>
    <t>79.551.390-6</t>
  </si>
  <si>
    <t>De US$46 A US$63</t>
  </si>
  <si>
    <t>Eloy Fernández</t>
  </si>
  <si>
    <t>Hotel Neruda</t>
  </si>
  <si>
    <t>Pedro de Valdivia 164</t>
  </si>
  <si>
    <t>76.153.144-1</t>
  </si>
  <si>
    <t>De US$135 A US$155</t>
  </si>
  <si>
    <t>Magdalena Escobar</t>
  </si>
  <si>
    <t>Hotel NH Ciudad de Santiago</t>
  </si>
  <si>
    <t>22341 7575</t>
  </si>
  <si>
    <t>96.897.870-5</t>
  </si>
  <si>
    <t>De US$160 A US$210</t>
  </si>
  <si>
    <t>Hotel Orly</t>
  </si>
  <si>
    <t>79.517.890-2</t>
  </si>
  <si>
    <t>De $81.900 a $87.500</t>
  </si>
  <si>
    <t>Hotel Presidente Santiago</t>
  </si>
  <si>
    <t>Eliodoro Yáñez 867</t>
  </si>
  <si>
    <t>96.565.660-k</t>
  </si>
  <si>
    <t>Hotel Ramdas</t>
  </si>
  <si>
    <t>José Miguel Claro 998</t>
  </si>
  <si>
    <t>76.169.555-k</t>
  </si>
  <si>
    <t>De US$75 A US$115</t>
  </si>
  <si>
    <t xml:space="preserve">Verónica Retamal </t>
  </si>
  <si>
    <t>Hotel Sauken</t>
  </si>
  <si>
    <t>76.073.268-0</t>
  </si>
  <si>
    <t>De US$89 A US$117</t>
  </si>
  <si>
    <t>Hotel Solace Santiago</t>
  </si>
  <si>
    <t>Monseñor Sotero Sanz 115</t>
  </si>
  <si>
    <t>22270 8000</t>
  </si>
  <si>
    <t>76.007.361-k</t>
  </si>
  <si>
    <t>Hotel Torremayor</t>
  </si>
  <si>
    <t>99.502.730-5</t>
  </si>
  <si>
    <t>De US$199 A US$236</t>
  </si>
  <si>
    <t>Mauro Magnani</t>
  </si>
  <si>
    <t>Josue Smith Solar 380</t>
  </si>
  <si>
    <t>22985 5285</t>
  </si>
  <si>
    <t>76.071.075-k</t>
  </si>
  <si>
    <t>De US$52 A US$93</t>
  </si>
  <si>
    <t>Rodrigo Fuentealba</t>
  </si>
  <si>
    <t>Meridiano Sur, Petit Hotel</t>
  </si>
  <si>
    <t>Santa Beatriz 256</t>
  </si>
  <si>
    <t>76.966.160-3</t>
  </si>
  <si>
    <t>Carolina Yavar</t>
  </si>
  <si>
    <t>Panamericana Hotel Providencia</t>
  </si>
  <si>
    <t>Francisco Noguera 146</t>
  </si>
  <si>
    <t>96.889.980-5</t>
  </si>
  <si>
    <t>De US$190 A US$260</t>
  </si>
  <si>
    <t>Posada del Salvador</t>
  </si>
  <si>
    <t>Eliodoro Yáñez 893</t>
  </si>
  <si>
    <t>78.786.450-3</t>
  </si>
  <si>
    <t>Carlos Marin</t>
  </si>
  <si>
    <t>Tempo Rent</t>
  </si>
  <si>
    <t>96.648.450-0</t>
  </si>
  <si>
    <t>De US$153 A US$198</t>
  </si>
  <si>
    <t>The Aubrey Santiago</t>
  </si>
  <si>
    <t>Constitución 317</t>
  </si>
  <si>
    <t>76.078.073-1</t>
  </si>
  <si>
    <t>De US$195 A US$550</t>
  </si>
  <si>
    <t>Tinto Boutique Hotel</t>
  </si>
  <si>
    <t>76.302.571-3</t>
  </si>
  <si>
    <t>Maria José Jimenez</t>
  </si>
  <si>
    <t>Gerente de Operaciones</t>
  </si>
  <si>
    <t>Hotel Reyall HB</t>
  </si>
  <si>
    <t>Ezequías Alliende 2444</t>
  </si>
  <si>
    <t>76.208.443-0</t>
  </si>
  <si>
    <t>Antonio Friz</t>
  </si>
  <si>
    <t>Hotel Boutique Castillo Rojo</t>
  </si>
  <si>
    <t>Constitución 195</t>
  </si>
  <si>
    <t>76.261.873-7</t>
  </si>
  <si>
    <t>De US$189 A US$345</t>
  </si>
  <si>
    <t>Hotel Bonaparte Boutique</t>
  </si>
  <si>
    <t>Mar del Plata 2171</t>
  </si>
  <si>
    <t>96.612.720-1</t>
  </si>
  <si>
    <t>De US$120 A US$130</t>
  </si>
  <si>
    <t>Miguel Melibosky</t>
  </si>
  <si>
    <t>Premium</t>
  </si>
  <si>
    <t>CasaSur Charming Hotel</t>
  </si>
  <si>
    <t>Eduardo Hyatt 527</t>
  </si>
  <si>
    <t>15.736.703-k</t>
  </si>
  <si>
    <t>De US$160 A US$290</t>
  </si>
  <si>
    <t>Catalina Trucco</t>
  </si>
  <si>
    <t>HOTELES NO REGISTRADOS EN SERNATUR</t>
  </si>
  <si>
    <t>Hotel Stanford</t>
  </si>
  <si>
    <t>Coronel 2380</t>
  </si>
  <si>
    <t>76.329.510-9</t>
  </si>
  <si>
    <t>De US$150 A US$180</t>
  </si>
  <si>
    <t>Brigitte Chamorro</t>
  </si>
  <si>
    <t>Eurotel</t>
  </si>
  <si>
    <t>Guardia Vieja 285</t>
  </si>
  <si>
    <t>22411 5800</t>
  </si>
  <si>
    <t>78.446.860-7</t>
  </si>
  <si>
    <t>De US$160 A US$200</t>
  </si>
  <si>
    <t>Teresa Santelices</t>
  </si>
  <si>
    <t>Hotel Las Flores</t>
  </si>
  <si>
    <t>Antonio Varas 423</t>
  </si>
  <si>
    <t>22264 2248</t>
  </si>
  <si>
    <t>6.921.579-3</t>
  </si>
  <si>
    <t>De US$63 A US$80</t>
  </si>
  <si>
    <t>Jack Burgat</t>
  </si>
  <si>
    <t>Hotel Lyon</t>
  </si>
  <si>
    <t>Ricardo Lyon 1525</t>
  </si>
  <si>
    <t>HOSTAL/ B&amp;B</t>
  </si>
  <si>
    <t>76.416.380-k</t>
  </si>
  <si>
    <t>Hostal Providencia</t>
  </si>
  <si>
    <t>Vicuña Mackenna 92</t>
  </si>
  <si>
    <t>De US$80 A US$135</t>
  </si>
  <si>
    <t>22635 2536</t>
  </si>
  <si>
    <t>Giancarlo Gasbarri</t>
  </si>
  <si>
    <t>Hotel Principado</t>
  </si>
  <si>
    <t>Vicuña Mackenna 30</t>
  </si>
  <si>
    <t>76.015.273-0</t>
  </si>
  <si>
    <t>De $21.000 a $66.000</t>
  </si>
  <si>
    <t>Mario Hermosilla</t>
  </si>
  <si>
    <t>Básico</t>
  </si>
  <si>
    <t>Roman Diaz 1403</t>
  </si>
  <si>
    <t>Sin registro</t>
  </si>
  <si>
    <t>De US$116 A US$150</t>
  </si>
  <si>
    <t>Lucio Torre</t>
  </si>
  <si>
    <t>Dueño</t>
  </si>
  <si>
    <t>Hotel Principado de Asturias</t>
  </si>
  <si>
    <t>Ramon Carnicer 21</t>
  </si>
  <si>
    <t>22222 7022</t>
  </si>
  <si>
    <t>operaciones@hotelesprincipado.com, franciscotorre@hotelesprincipado.com</t>
  </si>
  <si>
    <t>76.022.289-5</t>
  </si>
  <si>
    <t>De $22.000 a $34.000</t>
  </si>
  <si>
    <t>Casa Condell</t>
  </si>
  <si>
    <t>Condell 114</t>
  </si>
  <si>
    <t>22209 2343</t>
  </si>
  <si>
    <t>76.043.011-0</t>
  </si>
  <si>
    <t>De US$130 A US$180</t>
  </si>
  <si>
    <t>Park Plaza Santiago Hotel</t>
  </si>
  <si>
    <t>Ricardo Lyon 207</t>
  </si>
  <si>
    <t>22374 4000</t>
  </si>
  <si>
    <t>14.474.960-k</t>
  </si>
  <si>
    <t>Max Santibañez</t>
  </si>
  <si>
    <t>Casona Oriente</t>
  </si>
  <si>
    <t>Jaime Guzmán Errázuriz 3266</t>
  </si>
  <si>
    <t>22205 2679</t>
  </si>
  <si>
    <t>96.544.240-5</t>
  </si>
  <si>
    <t>SIN INFORMACION</t>
  </si>
  <si>
    <t>Director Ejecutivo</t>
  </si>
  <si>
    <t>Hotel Baleares</t>
  </si>
  <si>
    <t>Almirante Simpson 59</t>
  </si>
  <si>
    <t>8.169.891-0</t>
  </si>
  <si>
    <t>De $23.000 A $58.000</t>
  </si>
  <si>
    <t>Sonia Egaña</t>
  </si>
  <si>
    <t>Hostal Almenas</t>
  </si>
  <si>
    <t>Ricardo Matte Perez 270</t>
  </si>
  <si>
    <t>22894 2584</t>
  </si>
  <si>
    <t>76.120.886-1</t>
  </si>
  <si>
    <t>De US$65 A US$120</t>
  </si>
  <si>
    <t>Gonzalo Camp</t>
  </si>
  <si>
    <t>Hotel Militar de Santiago</t>
  </si>
  <si>
    <t>Providencia 1219</t>
  </si>
  <si>
    <t>76.081.845-3</t>
  </si>
  <si>
    <t>Marcela Vallejos</t>
  </si>
  <si>
    <t xml:space="preserve">Turista  </t>
  </si>
  <si>
    <t>Chile Hostales</t>
  </si>
  <si>
    <t>Roman Diaz 140</t>
  </si>
  <si>
    <t>De $30.000 a $73,000</t>
  </si>
  <si>
    <t>Gerente Mayor</t>
  </si>
  <si>
    <t>Oporto Hotel Boutique</t>
  </si>
  <si>
    <t>Carlos Antunez 2471</t>
  </si>
  <si>
    <t>76.063.273-2</t>
  </si>
  <si>
    <t>De $31.500 a $55.500</t>
  </si>
  <si>
    <t>Karl Althaus</t>
  </si>
  <si>
    <t>Román Diaz 186</t>
  </si>
  <si>
    <t>77.789.340-8</t>
  </si>
  <si>
    <t>De US$89 A US$119</t>
  </si>
  <si>
    <t>Julio Oporto</t>
  </si>
  <si>
    <t>Mito Casa Hotel</t>
  </si>
  <si>
    <t>Providencia 139</t>
  </si>
  <si>
    <t>22235 4643</t>
  </si>
  <si>
    <t>76.267.431-9</t>
  </si>
  <si>
    <t>De $9.000 a $36.000</t>
  </si>
  <si>
    <t>Pio Nono 5</t>
  </si>
  <si>
    <t>22429 4420</t>
  </si>
  <si>
    <t>76.080.528-9</t>
  </si>
  <si>
    <t>76.123.809-4</t>
  </si>
  <si>
    <t>De US$ 20 A US$93</t>
  </si>
  <si>
    <t>De US$90 A US$160</t>
  </si>
  <si>
    <t>Pablo Rado</t>
  </si>
  <si>
    <t>Oscar Valderrama</t>
  </si>
  <si>
    <t xml:space="preserve">S </t>
  </si>
  <si>
    <t>Ají Hostel</t>
  </si>
  <si>
    <t>Triana 863</t>
  </si>
  <si>
    <t>22236 4401</t>
  </si>
  <si>
    <t>76.492.330-8</t>
  </si>
  <si>
    <t>De US$13 A US$49</t>
  </si>
  <si>
    <t>Sergio Pino</t>
  </si>
  <si>
    <t>Marilu's B&amp;B</t>
  </si>
  <si>
    <t>Rafael Cañas 246</t>
  </si>
  <si>
    <t>22235 5302</t>
  </si>
  <si>
    <t>7.386.706-1</t>
  </si>
  <si>
    <t>De US$38 A US$52</t>
  </si>
  <si>
    <t>Marilú Cerda</t>
  </si>
  <si>
    <t>Turista</t>
  </si>
  <si>
    <t>Providencia B&amp;B</t>
  </si>
  <si>
    <t>Alberto Magno 1398</t>
  </si>
  <si>
    <t>22813 7047</t>
  </si>
  <si>
    <t>7.688.104-9</t>
  </si>
  <si>
    <t>De US$42 A US$75</t>
  </si>
  <si>
    <t>Ignacio Velasco</t>
  </si>
  <si>
    <t>Casa Kopiwe</t>
  </si>
  <si>
    <t>Pedro Lira 1362</t>
  </si>
  <si>
    <t>13.257.912-1</t>
  </si>
  <si>
    <t>De US$45 A US$80</t>
  </si>
  <si>
    <t>Paola Rojas</t>
  </si>
  <si>
    <t>Bellavista Home</t>
  </si>
  <si>
    <t>Capellán Abarzua 143</t>
  </si>
  <si>
    <t>76.075.428-5</t>
  </si>
  <si>
    <t>De US$60 A US$110</t>
  </si>
  <si>
    <t>Cristian Velasco</t>
  </si>
  <si>
    <t>B&amp;B Conchita Flores</t>
  </si>
  <si>
    <t>Manuel Montt 526</t>
  </si>
  <si>
    <t>22724 6428</t>
  </si>
  <si>
    <t>5.640.893-2</t>
  </si>
  <si>
    <t>De US$70 A US$75</t>
  </si>
  <si>
    <t>Gerardo Maldonado</t>
  </si>
  <si>
    <t>Turista Superior</t>
  </si>
  <si>
    <t>Travesía B&amp;B</t>
  </si>
  <si>
    <t>José Arrieta 83</t>
  </si>
  <si>
    <t>10.412.208-6</t>
  </si>
  <si>
    <t>De US$70 A US$85</t>
  </si>
  <si>
    <t>Cristian Reid</t>
  </si>
  <si>
    <t xml:space="preserve">Administrador </t>
  </si>
  <si>
    <t>Perez Valenzuela 1650</t>
  </si>
  <si>
    <t>22235 1413</t>
  </si>
  <si>
    <t>76.687.390-1</t>
  </si>
  <si>
    <t>De US$70 A US$90</t>
  </si>
  <si>
    <t>Gloria Figueroa</t>
  </si>
  <si>
    <t>Residencial Ximenita</t>
  </si>
  <si>
    <t>Vicuña Mackenna 86</t>
  </si>
  <si>
    <t>22665 9276</t>
  </si>
  <si>
    <t>4.414.040-3</t>
  </si>
  <si>
    <t>Desde $13.000</t>
  </si>
  <si>
    <t>Bernardino Honorato</t>
  </si>
  <si>
    <t>Residencias Orquideas</t>
  </si>
  <si>
    <t>Orquideas 892</t>
  </si>
  <si>
    <t>22234 3626</t>
  </si>
  <si>
    <t>76.090.634-4</t>
  </si>
  <si>
    <t>Desde $22.900</t>
  </si>
  <si>
    <t>Digna Gutierrez</t>
  </si>
  <si>
    <t>Residencias Universitarias</t>
  </si>
  <si>
    <t>Holanda 518</t>
  </si>
  <si>
    <t>ALOJAMIENTO</t>
  </si>
  <si>
    <t>B&amp;B BlumenHaus</t>
  </si>
  <si>
    <t>Amapolas 2128</t>
  </si>
  <si>
    <t>22474 2547</t>
  </si>
  <si>
    <t>Apart Hotel Cambiaso</t>
  </si>
  <si>
    <t>Departamentos Turísticos</t>
  </si>
  <si>
    <t>10.426.857-9</t>
  </si>
  <si>
    <t>DESDE $29.990</t>
  </si>
  <si>
    <t>German Gep</t>
  </si>
  <si>
    <t>Terra Extremus</t>
  </si>
  <si>
    <t>Vicuña Mackenna 38</t>
  </si>
  <si>
    <t>96.948.960-0</t>
  </si>
  <si>
    <t>TARIFAS SEGÚN WEB</t>
  </si>
  <si>
    <t>Victoria Cambiaso</t>
  </si>
  <si>
    <t>Apartamentos Capital</t>
  </si>
  <si>
    <t>76.208.572-0</t>
  </si>
  <si>
    <t>Desde US$14 A US$60</t>
  </si>
  <si>
    <t>Julio Orbenes</t>
  </si>
  <si>
    <t>Alma Hostel</t>
  </si>
  <si>
    <t>Condell 847</t>
  </si>
  <si>
    <t>22785 4257</t>
  </si>
  <si>
    <t>76.409.199-k</t>
  </si>
  <si>
    <t>De US$92 A US$120</t>
  </si>
  <si>
    <t>Sebastián Delia</t>
  </si>
  <si>
    <t>Nueva Providencia 2170 of 1303</t>
  </si>
  <si>
    <t>76.543.774-1</t>
  </si>
  <si>
    <t>Alojamientos Alberto Magno</t>
  </si>
  <si>
    <t>76.410.124-3</t>
  </si>
  <si>
    <t>Alberto Magno 1390</t>
  </si>
  <si>
    <t>98754 8335</t>
  </si>
  <si>
    <t>Apartamentos Santiago Plaza</t>
  </si>
  <si>
    <t>Pedro de Valdivia 150 dpto 516</t>
  </si>
  <si>
    <t>98269 3542</t>
  </si>
  <si>
    <t>5.530.293-6</t>
  </si>
  <si>
    <t>76.208.126-1</t>
  </si>
  <si>
    <t>Apart Hotel La Fayette</t>
  </si>
  <si>
    <t>Apart-Hotel</t>
  </si>
  <si>
    <t>Nueva Providencia 2040</t>
  </si>
  <si>
    <t>22234 4433</t>
  </si>
  <si>
    <t>B&amp;B Estilo Colonial</t>
  </si>
  <si>
    <t>Manuel Montt 520</t>
  </si>
  <si>
    <t>22251 0399</t>
  </si>
  <si>
    <t>96.618.190-7</t>
  </si>
  <si>
    <t>De US$88 A US$96</t>
  </si>
  <si>
    <t>Antonella Schiappacasse</t>
  </si>
  <si>
    <t>Apart Hotel Latino</t>
  </si>
  <si>
    <t>Providencia 455 dpto 604</t>
  </si>
  <si>
    <t>99250 2052</t>
  </si>
  <si>
    <t>6.970.329-1</t>
  </si>
  <si>
    <t>Casa Roble</t>
  </si>
  <si>
    <t>Viña del Mar 45</t>
  </si>
  <si>
    <t>9.963.822-2</t>
  </si>
  <si>
    <t>76.210.087-8</t>
  </si>
  <si>
    <t xml:space="preserve">Natalia Melo </t>
  </si>
  <si>
    <t>Hostal 1918</t>
  </si>
  <si>
    <t>Passy 52</t>
  </si>
  <si>
    <t>22635 0860</t>
  </si>
  <si>
    <t>Apart Misioneros</t>
  </si>
  <si>
    <t>Los Misioneros 2216</t>
  </si>
  <si>
    <t>15.340.607-3</t>
  </si>
  <si>
    <t>Hostal Chile Chico</t>
  </si>
  <si>
    <t>Roman Diaz 33</t>
  </si>
  <si>
    <t>22235 0206</t>
  </si>
  <si>
    <t>76.834.650-k</t>
  </si>
  <si>
    <t>76.164.562-5</t>
  </si>
  <si>
    <t>Cristina Weinmann</t>
  </si>
  <si>
    <t>Austral Suites</t>
  </si>
  <si>
    <t>Francisco Antonio Encina 1781</t>
  </si>
  <si>
    <t>76.030.648-7</t>
  </si>
  <si>
    <t>Denis Paccot</t>
  </si>
  <si>
    <t>Francisco Bilbao 1461</t>
  </si>
  <si>
    <t>22936 5605</t>
  </si>
  <si>
    <t>DESDE US$100</t>
  </si>
  <si>
    <t>Bosque Tobalaba</t>
  </si>
  <si>
    <t>76.365.481-8</t>
  </si>
  <si>
    <t>The Magic House B&amp;B</t>
  </si>
  <si>
    <t>Juan Crisostomo Jaques 2280</t>
  </si>
  <si>
    <t>13.498.798-7</t>
  </si>
  <si>
    <t>76.042.353-k</t>
  </si>
  <si>
    <t>Administrador</t>
  </si>
  <si>
    <t>Tralkan B&amp;B</t>
  </si>
  <si>
    <t>Manuel Montt 486</t>
  </si>
  <si>
    <t>99218 0769</t>
  </si>
  <si>
    <t>Capital Suite</t>
  </si>
  <si>
    <t>Suecia 32</t>
  </si>
  <si>
    <t>8.402.106-7</t>
  </si>
  <si>
    <t>Alberto Magno 1339</t>
  </si>
  <si>
    <t>4.609.426-3</t>
  </si>
  <si>
    <t>76.159.692-6</t>
  </si>
  <si>
    <t>Manuel Barrios Borgoño 41</t>
  </si>
  <si>
    <t>De Blasis</t>
  </si>
  <si>
    <t>General Flores 159</t>
  </si>
  <si>
    <t>22246 6363</t>
  </si>
  <si>
    <t>Departamento Don Miguel Claro</t>
  </si>
  <si>
    <t>Miguel Claro 730</t>
  </si>
  <si>
    <t>22973 3919</t>
  </si>
  <si>
    <t>76.306.898-6</t>
  </si>
  <si>
    <t>76.263.321-3</t>
  </si>
  <si>
    <t>DESDE US$55</t>
  </si>
  <si>
    <t>Lucia Sassano</t>
  </si>
  <si>
    <t>Deptos Amoblados Costa Nueva Lyon</t>
  </si>
  <si>
    <t>Nueva de Lyon 170</t>
  </si>
  <si>
    <t>HOSTAL /B&amp;B</t>
  </si>
  <si>
    <t>Hostal del Cerro</t>
  </si>
  <si>
    <t>Padre Letelier 083</t>
  </si>
  <si>
    <t>77.391.440-0</t>
  </si>
  <si>
    <t>De $35.000 a $60.000</t>
  </si>
  <si>
    <t>Sebastián Fernandez</t>
  </si>
  <si>
    <t>Departamentos Providencia</t>
  </si>
  <si>
    <t>97212 5341</t>
  </si>
  <si>
    <t>16.660.827-9</t>
  </si>
  <si>
    <t>Hostal Millaray</t>
  </si>
  <si>
    <t>Lota 2476</t>
  </si>
  <si>
    <t>22335 5899</t>
  </si>
  <si>
    <t>76.162.033-9</t>
  </si>
  <si>
    <t>Departamentos Chilhotel</t>
  </si>
  <si>
    <t>Cirujano Guzman 70</t>
  </si>
  <si>
    <t>76.145.544-3</t>
  </si>
  <si>
    <t>Francisco Riveros</t>
  </si>
  <si>
    <t>Casa Residencial Los Leones</t>
  </si>
  <si>
    <t>Carmen Sylva 2386</t>
  </si>
  <si>
    <t>22918 4527</t>
  </si>
  <si>
    <t>78.925.740-K</t>
  </si>
  <si>
    <t>De US$100 A US$125</t>
  </si>
  <si>
    <t>Full Apartments</t>
  </si>
  <si>
    <t>Sin Registro</t>
  </si>
  <si>
    <t>Desde US$27</t>
  </si>
  <si>
    <t>Esteban Orellana</t>
  </si>
  <si>
    <t>98838 8015</t>
  </si>
  <si>
    <t>Hostal Oveja Verde</t>
  </si>
  <si>
    <t>Eliodoro Yañez 1336</t>
  </si>
  <si>
    <t>22936 8933</t>
  </si>
  <si>
    <t>9.025.964-4</t>
  </si>
  <si>
    <t>Desde US$50</t>
  </si>
  <si>
    <t>Aquiles Zambrano</t>
  </si>
  <si>
    <t>Newen Kara Hostel</t>
  </si>
  <si>
    <t>76.227.395-0</t>
  </si>
  <si>
    <t>La Sierra 1441</t>
  </si>
  <si>
    <t>22710 7604</t>
  </si>
  <si>
    <t>Haparts</t>
  </si>
  <si>
    <t>Perez Valenzuela 1209</t>
  </si>
  <si>
    <t>8900 2248</t>
  </si>
  <si>
    <t>12.229.969-4</t>
  </si>
  <si>
    <t>DESDE US$129</t>
  </si>
  <si>
    <t>Hector Medina</t>
  </si>
  <si>
    <t>76.956.860-3</t>
  </si>
  <si>
    <t>Carolina Araya</t>
  </si>
  <si>
    <t>Santa Beatriz 81</t>
  </si>
  <si>
    <t xml:space="preserve">S  </t>
  </si>
  <si>
    <t>Atacama Hostel</t>
  </si>
  <si>
    <t>Roman Diaz 130</t>
  </si>
  <si>
    <t>DESDE US$76</t>
  </si>
  <si>
    <t>Heidelberg Haus</t>
  </si>
  <si>
    <t>Los Nogales 843</t>
  </si>
  <si>
    <t>76.770.780-0</t>
  </si>
  <si>
    <t>Claudio Kovacevic</t>
  </si>
  <si>
    <t>Casa Suecia Hostel</t>
  </si>
  <si>
    <t>Suecia 1987</t>
  </si>
  <si>
    <t>76.478.330-1</t>
  </si>
  <si>
    <t>Luciano Tagle</t>
  </si>
  <si>
    <t>Desde $185.000</t>
  </si>
  <si>
    <t>Hotel Nogales</t>
  </si>
  <si>
    <t>Carmen Gloria Alcina</t>
  </si>
  <si>
    <t>Los Nogales 741</t>
  </si>
  <si>
    <t>22335 6958</t>
  </si>
  <si>
    <t>Castillo Surfista Hostel</t>
  </si>
  <si>
    <t>Maria Luisa Santander 329</t>
  </si>
  <si>
    <t>22893 3350</t>
  </si>
  <si>
    <t>22.684.576-3</t>
  </si>
  <si>
    <t>Jonathan Mastitelli</t>
  </si>
  <si>
    <t>76.062.311-3</t>
  </si>
  <si>
    <t>De US$100 A US$130</t>
  </si>
  <si>
    <t>Juan Romo</t>
  </si>
  <si>
    <t>Hotel Nogales Express</t>
  </si>
  <si>
    <t>Carmen Sylva 2341</t>
  </si>
  <si>
    <t>22948 9638</t>
  </si>
  <si>
    <t>Bruno's B&amp;B</t>
  </si>
  <si>
    <t>96.668.850-5</t>
  </si>
  <si>
    <t>El Cerro 0666</t>
  </si>
  <si>
    <t>22234 4882</t>
  </si>
  <si>
    <t>De $42.000 a $66.640</t>
  </si>
  <si>
    <t>Lorena Rojas</t>
  </si>
  <si>
    <t>Hotel Orly (Departamentos)</t>
  </si>
  <si>
    <t>Michele Sacco</t>
  </si>
  <si>
    <t>De US$130 A US$145</t>
  </si>
  <si>
    <t>Lobato Apart Hotel</t>
  </si>
  <si>
    <t>Pedro de Valdivia 263</t>
  </si>
  <si>
    <t>Viva Hostel</t>
  </si>
  <si>
    <t>Bellavista 0318</t>
  </si>
  <si>
    <t>vivahostel1@gmail.com</t>
  </si>
  <si>
    <t>76.104.342-0</t>
  </si>
  <si>
    <t>DESDE $52.000</t>
  </si>
  <si>
    <t>Agustin Lobato</t>
  </si>
  <si>
    <t>Los Andes Suites</t>
  </si>
  <si>
    <t>http://www.vivahostal.cl</t>
  </si>
  <si>
    <t>10.026.882-5</t>
  </si>
  <si>
    <t>Diego de Velazquez 2087</t>
  </si>
  <si>
    <t>Pedro de Valdivia 150</t>
  </si>
  <si>
    <t>Nueva Lyon Apartments</t>
  </si>
  <si>
    <t>76.696.230-0</t>
  </si>
  <si>
    <t>De $45.000 a $65.000</t>
  </si>
  <si>
    <t>Diego Olea</t>
  </si>
  <si>
    <t>Premium Tours &amp; Lodging (Manuel Montt)</t>
  </si>
  <si>
    <t>76.721.350-6</t>
  </si>
  <si>
    <t>De US$110 A US$150</t>
  </si>
  <si>
    <t>Premium Tours &amp; Lodging (Suc. Providencia II)</t>
  </si>
  <si>
    <t>Nueva Providencia 1372</t>
  </si>
  <si>
    <t>22727 3047</t>
  </si>
  <si>
    <t>Presidente Suites Santiago</t>
  </si>
  <si>
    <t>Luis Thayer Ojeda 383</t>
  </si>
  <si>
    <t>89.854.000-6</t>
  </si>
  <si>
    <t>4 ESTRELLAS</t>
  </si>
  <si>
    <t>Providencia Suites</t>
  </si>
  <si>
    <t>76.042.353-K</t>
  </si>
  <si>
    <t>De US$101 A US$133</t>
  </si>
  <si>
    <t>Pablo Henriquez</t>
  </si>
  <si>
    <t>Santa Magdalena 116</t>
  </si>
  <si>
    <t>Travel Place</t>
  </si>
  <si>
    <t xml:space="preserve">Nueva Providencia 2170 </t>
  </si>
  <si>
    <t>22725 2780</t>
  </si>
  <si>
    <t>76.104.404-4</t>
  </si>
  <si>
    <t>De US$90 A US$140</t>
  </si>
  <si>
    <t>Sebastián De Toro</t>
  </si>
  <si>
    <t>22727 3358</t>
  </si>
  <si>
    <t>76.410.245-2</t>
  </si>
  <si>
    <t>Fernando Jimenez</t>
  </si>
  <si>
    <t>APART HOTELES NO REGISTRADOS EN SERNATUR</t>
  </si>
  <si>
    <t>Apart Hotel Neruda</t>
  </si>
  <si>
    <t xml:space="preserve">Magdalena Escobar </t>
  </si>
  <si>
    <t>Edificio Presidente Santiago</t>
  </si>
  <si>
    <t>Luis Thayer Ojeda 558</t>
  </si>
  <si>
    <t>22480 3000</t>
  </si>
  <si>
    <t>De US$160 A US$190</t>
  </si>
  <si>
    <t>Rent a Suite Menorca</t>
  </si>
  <si>
    <t>96.670.610-4</t>
  </si>
  <si>
    <t>José Luis Bordales</t>
  </si>
  <si>
    <t>Rent a Home</t>
  </si>
  <si>
    <t>Santa Magdalena 82</t>
  </si>
  <si>
    <t>22234 2314</t>
  </si>
  <si>
    <t>79.530.710-9</t>
  </si>
  <si>
    <t>De US$135 A US$163</t>
  </si>
  <si>
    <t>Javier Maluk</t>
  </si>
  <si>
    <t>Park Plaza Apartments</t>
  </si>
  <si>
    <t>Lota 2233</t>
  </si>
  <si>
    <t>22372 4000</t>
  </si>
  <si>
    <t>De US$100 A US$164</t>
  </si>
  <si>
    <t>Miguel Meliboski</t>
  </si>
  <si>
    <t>MG Apartments</t>
  </si>
  <si>
    <t>76.066.793-5</t>
  </si>
  <si>
    <t>De $42.000 a 50.000</t>
  </si>
  <si>
    <t>Pedro Milic</t>
  </si>
  <si>
    <t>Alto Lyon Apartments</t>
  </si>
  <si>
    <t>22231 4590</t>
  </si>
  <si>
    <t>76.206.783-8</t>
  </si>
  <si>
    <t>De $45.000 a $79.000</t>
  </si>
  <si>
    <t>Leonardo Arriagada</t>
  </si>
  <si>
    <t>Amstelhuis Apartments</t>
  </si>
  <si>
    <t>7.930.365-6</t>
  </si>
  <si>
    <t>De US$62 A US$150</t>
  </si>
  <si>
    <t>Tatiana Moyano</t>
  </si>
  <si>
    <t>Andes Suites</t>
  </si>
  <si>
    <t>Guardia Vieja 150</t>
  </si>
  <si>
    <t>De US$115 A US$155</t>
  </si>
  <si>
    <t>Alex Pacci</t>
  </si>
  <si>
    <t>Departamentos Amoblados Bellavista Travel Suite</t>
  </si>
  <si>
    <t>Capellán Abarzua 240</t>
  </si>
  <si>
    <t>22762 1010</t>
  </si>
  <si>
    <t>De $50.400 a $62.000</t>
  </si>
  <si>
    <t>Benjamin Valdés</t>
  </si>
  <si>
    <t>Ejecutivo Comercial</t>
  </si>
  <si>
    <t>JT Suites</t>
  </si>
  <si>
    <t>22264 9565</t>
  </si>
  <si>
    <t>76.017.349-5</t>
  </si>
  <si>
    <t>DESDE $49.000</t>
  </si>
  <si>
    <t>Claudio Acuña</t>
  </si>
  <si>
    <t>Magnolia Suites</t>
  </si>
  <si>
    <t>Manuel Barros Borgoño 41</t>
  </si>
  <si>
    <t>76.921.880-7</t>
  </si>
  <si>
    <t>Mabel Mercado</t>
  </si>
  <si>
    <t>Ahinco Suites</t>
  </si>
  <si>
    <t>98213 4268</t>
  </si>
  <si>
    <t>DESDE $45.000</t>
  </si>
  <si>
    <t>Natalia Rivera</t>
  </si>
  <si>
    <t xml:space="preserve">Rent a Suite  </t>
  </si>
  <si>
    <t>76.953.140-8</t>
  </si>
  <si>
    <t xml:space="preserve">Andrea Silva </t>
  </si>
  <si>
    <t>Park Suites Lota</t>
  </si>
  <si>
    <t>Lota 2235</t>
  </si>
  <si>
    <t>De US$180 A US$220</t>
  </si>
  <si>
    <t>Ana Maria Cabezas</t>
  </si>
  <si>
    <t>City Inn Apart Home</t>
  </si>
  <si>
    <t>Nueva Providencia 2170</t>
  </si>
  <si>
    <t>22969 5501</t>
  </si>
  <si>
    <t>76.188.845-5</t>
  </si>
  <si>
    <t>Roxana Yeh</t>
  </si>
  <si>
    <t>CHECK</t>
  </si>
  <si>
    <t>VIGENTE AÑO 2017</t>
  </si>
  <si>
    <t>OK</t>
  </si>
  <si>
    <t>22946 5806</t>
  </si>
  <si>
    <t>De US$150 a US$300</t>
  </si>
  <si>
    <t>De $40.000 A 300.000</t>
  </si>
  <si>
    <t>22417 8074</t>
  </si>
  <si>
    <t>Fernando Manterola 0550</t>
  </si>
  <si>
    <t>De $40.000 A $90.000</t>
  </si>
  <si>
    <t>De US$71 A US$98</t>
  </si>
  <si>
    <t>hotelthayerprovidencia@gmail.com</t>
  </si>
  <si>
    <t>www.hotelthayer.cl</t>
  </si>
  <si>
    <t>De $51.000 A $67.000</t>
  </si>
  <si>
    <t>Agustin Rojas</t>
  </si>
  <si>
    <t>De $45.000 A $62.000</t>
  </si>
  <si>
    <t>www.lafayette.cl</t>
  </si>
  <si>
    <t>www.hotelmonteverdesantiago.com</t>
  </si>
  <si>
    <t>22663 3153 - 22679 0700</t>
  </si>
  <si>
    <t>Carla Amado</t>
  </si>
  <si>
    <t>Pedro de Valdivia 027</t>
  </si>
  <si>
    <t>22630 3000</t>
  </si>
  <si>
    <t>De $74.000 A $81.000</t>
  </si>
  <si>
    <t>Lorena Saez</t>
  </si>
  <si>
    <t>22264 9493 - 22264 1698</t>
  </si>
  <si>
    <t>Viña del Mar 031</t>
  </si>
  <si>
    <t>www.hotelboutiquesauken.com</t>
  </si>
  <si>
    <t>Ricardo Lyon 322</t>
  </si>
  <si>
    <t>www.hotelnogales.cl</t>
  </si>
  <si>
    <t>Intiwasi Hotel</t>
  </si>
  <si>
    <t>De US$72 A US$250</t>
  </si>
  <si>
    <t>Roberto Meiss</t>
  </si>
  <si>
    <t>22235 9450 - 22236 0991</t>
  </si>
  <si>
    <t>De US$52 A US$95</t>
  </si>
  <si>
    <t>22519 4099 - 22519 4000</t>
  </si>
  <si>
    <t>22940 2800</t>
  </si>
  <si>
    <t>Antonia López de Bello 040</t>
  </si>
  <si>
    <t>De US$150 A US$200</t>
  </si>
  <si>
    <t>De $93.950 A $148.750</t>
  </si>
  <si>
    <t>www.casasurchile.com</t>
  </si>
  <si>
    <t>reservas@hotel-lasflores.cl</t>
  </si>
  <si>
    <t>Ladera Hotel</t>
  </si>
  <si>
    <t>De US$65 A US$113</t>
  </si>
  <si>
    <t>www.apartamentoscapital.com</t>
  </si>
  <si>
    <t>22234 4433/ 227332900</t>
  </si>
  <si>
    <t>De US$90 A US$111</t>
  </si>
  <si>
    <t>SEGÚN WEB</t>
  </si>
  <si>
    <t>DESDE US$62</t>
  </si>
  <si>
    <t>www.aparthotellatino.com</t>
  </si>
  <si>
    <t>Carmen Sylva 2315</t>
  </si>
  <si>
    <t>Cirujano Guzman 103</t>
  </si>
  <si>
    <t>22235 0713 / 222640643</t>
  </si>
  <si>
    <t>info@chilhotel.cl</t>
  </si>
  <si>
    <t>Desde US$60 A US$80</t>
  </si>
  <si>
    <t>www.lobatoaparthotel.website</t>
  </si>
  <si>
    <t>22969 6638 / 998028162</t>
  </si>
  <si>
    <t>Jose Victorino Lastarria 70</t>
  </si>
  <si>
    <t>losandessuites.cl</t>
  </si>
  <si>
    <t>22246 9158 / 997511831</t>
  </si>
  <si>
    <t>http://travelplace.cl/lyon/</t>
  </si>
  <si>
    <t>De US$120 A US$160</t>
  </si>
  <si>
    <t>Andres de Fuenzalida 69 of 204</t>
  </si>
  <si>
    <t>22985 1094 / 977870879</t>
  </si>
  <si>
    <t>www.amstelhuischili.com</t>
  </si>
  <si>
    <t>Viña del Mar 039/041</t>
  </si>
  <si>
    <t>tatiana.m@amstelhuischili.com</t>
  </si>
  <si>
    <t>22761 7070 / 228349900</t>
  </si>
  <si>
    <t>98360 3701/ 227692010</t>
  </si>
  <si>
    <t>Nueva de Lyon 170 piso 8 of 803</t>
  </si>
  <si>
    <t xml:space="preserve">22246 8463 / 229460148 </t>
  </si>
  <si>
    <t>HOSTALES NO REGISTRADOS EN SERNATUR</t>
  </si>
  <si>
    <t>Desde US$25</t>
  </si>
  <si>
    <t>De $35.000 a $43.000</t>
  </si>
  <si>
    <t>losleoneshostal.blogspot.cl/</t>
  </si>
  <si>
    <t>De US$16 A US$60</t>
  </si>
  <si>
    <t>De US$15 A US$87</t>
  </si>
  <si>
    <t>info@livinginchile.com</t>
  </si>
  <si>
    <t>DE US$13 A US$35,50</t>
  </si>
  <si>
    <t>De USD$33 a US$50</t>
  </si>
  <si>
    <t>casonaoriente.cl</t>
  </si>
  <si>
    <t>soegana@gmail.com</t>
  </si>
  <si>
    <t>De US$42 A US$98</t>
  </si>
  <si>
    <t>reservas@radohostel.com</t>
  </si>
  <si>
    <t>S/Q</t>
  </si>
  <si>
    <t>www.bedandbreakfast.cl</t>
  </si>
  <si>
    <t>www.providenciabedandbreakfast.com</t>
  </si>
  <si>
    <t>De US$65 A US$85</t>
  </si>
  <si>
    <t>de US$52 a $82</t>
  </si>
  <si>
    <t>22474 8489</t>
  </si>
  <si>
    <t>96261 8395</t>
  </si>
  <si>
    <t>223291 1511</t>
  </si>
  <si>
    <t>23270 3867</t>
  </si>
  <si>
    <t>www.tralkanbnb.com</t>
  </si>
  <si>
    <t>tralkanbnb@gmail.com</t>
  </si>
  <si>
    <t>97503 4101</t>
  </si>
  <si>
    <t>22264 0643 - 22350713</t>
  </si>
  <si>
    <t>http://www.fourpointssantiago.com/es</t>
  </si>
  <si>
    <t>no tiene</t>
  </si>
  <si>
    <t>22946 4096 – 2946 4097</t>
  </si>
  <si>
    <t>renzo.magnasco.v@gmail.com</t>
  </si>
  <si>
    <t>contacto@hotelmonteverde.cl</t>
  </si>
  <si>
    <t>225 197 500- 2863 2300</t>
  </si>
  <si>
    <t>operaciones@tintoboutique.com</t>
  </si>
  <si>
    <t>hotelboutiquereyall.com-santiago.com/</t>
  </si>
  <si>
    <t>22352 4500 - 9 9275 6903</t>
  </si>
  <si>
    <t>www.hotelbonaparte.cl/</t>
  </si>
  <si>
    <t>229518000/29518000</t>
  </si>
  <si>
    <t>tsantelices@eurotel.cl</t>
  </si>
  <si>
    <t>22225 7732/ 22225 8697</t>
  </si>
  <si>
    <t>sgasbarri@hotelhl.cl</t>
  </si>
  <si>
    <t>22222 8142/226349997</t>
  </si>
  <si>
    <t>22635 0309/22635 4262/22635 4263</t>
  </si>
  <si>
    <t>22584 0900/225921500</t>
  </si>
  <si>
    <t>joporto@hoteltec.cl</t>
  </si>
  <si>
    <t>contacto@hotelmito.cl</t>
  </si>
  <si>
    <t>roustan.chris@gmail.com</t>
  </si>
  <si>
    <t>margarita@chilhotel.cl</t>
  </si>
  <si>
    <t>Columna1</t>
  </si>
  <si>
    <t>www.dahoteles.com</t>
  </si>
  <si>
    <t>Faustino Alonso/Claudio Watt (Gerente operaciones)</t>
  </si>
  <si>
    <t>gerencia-providencia@dahoteles.com / jeferecepcion-providencia@dahoteles.com</t>
  </si>
  <si>
    <t>22406 4100/22406 4101/22406 4102/22406 4103</t>
  </si>
  <si>
    <t>vivian.salas@sheraton.com (asistente)</t>
  </si>
  <si>
    <t>contabilidad@ahex.cl</t>
  </si>
  <si>
    <t>22236 0871</t>
  </si>
  <si>
    <t>administracion@hotelalcala.cl</t>
  </si>
  <si>
    <t>Maria Luisa Santander 0292</t>
  </si>
  <si>
    <t>german@hotelcarmenere.com</t>
  </si>
  <si>
    <t>administracion@hoteldiegodevelazquez.com</t>
  </si>
  <si>
    <t>gerencia@hotelelvergel.cl</t>
  </si>
  <si>
    <t>Renzo Magnasco</t>
  </si>
  <si>
    <t>Antonella Schiappacasse / Soledad Sepulveda (administradora)</t>
  </si>
  <si>
    <t xml:space="preserve">22334 5068 </t>
  </si>
  <si>
    <t>mescobar@hotelneruda.cl</t>
  </si>
  <si>
    <t>www.hotelespresidente.com</t>
  </si>
  <si>
    <t>c.amado@nh-hotels.com</t>
  </si>
  <si>
    <t>reservas@hotelramdas.cl</t>
  </si>
  <si>
    <t>PILAR ORELLANA</t>
  </si>
  <si>
    <t>pilar@onegroupsantiago.cl</t>
  </si>
  <si>
    <t>Franz Orthmann</t>
  </si>
  <si>
    <t>gmhss@solacehotel.cl</t>
  </si>
  <si>
    <t>22299 3000 / 224838000</t>
  </si>
  <si>
    <t>gerencia@hoteltorremayor.cl</t>
  </si>
  <si>
    <t>22335 6958 / 993435596</t>
  </si>
  <si>
    <t>oscar.leon@hotelnogales.cl / o_leon@hotmail.com Jefe de Operaciones</t>
  </si>
  <si>
    <t>www.intiwasihotel.com</t>
  </si>
  <si>
    <t>rodrigofuentealba@gmail.com</t>
  </si>
  <si>
    <t>carola@meridianosur.cl</t>
  </si>
  <si>
    <t>22235 3659 / 22891 5474</t>
  </si>
  <si>
    <t>22635 4513 / 955190259</t>
  </si>
  <si>
    <t>22235 8015 / 22480 3000</t>
  </si>
  <si>
    <t>983244111 / 22761 9711</t>
  </si>
  <si>
    <t>22204 8166 / 22343 0852</t>
  </si>
  <si>
    <t>22234 4400 / 22834 9900</t>
  </si>
  <si>
    <t>rmeiss@elcuadro.cl</t>
  </si>
  <si>
    <t>posadadelsalvador@yahoo.es</t>
  </si>
  <si>
    <t>CRISTIAN ROBLEDO</t>
  </si>
  <si>
    <t>dgil@theaubrey.com</t>
  </si>
  <si>
    <t>Max Cigana / Diana Gil (gerenta de operaciones)</t>
  </si>
  <si>
    <t xml:space="preserve">22732 9920 </t>
  </si>
  <si>
    <t>22607 5200 / 958596283</t>
  </si>
  <si>
    <t>antonio.friz.sotomayor@gmail.com</t>
  </si>
  <si>
    <t>Guillermo Campos</t>
  </si>
  <si>
    <t>gcampos@castillorojohotel.com</t>
  </si>
  <si>
    <t>22796 6900 / 223724010</t>
  </si>
  <si>
    <t>22502 7170 - 940559304</t>
  </si>
  <si>
    <t>hola@casasurchile.com</t>
  </si>
  <si>
    <t>hotelmanager@orlyhotel.com</t>
  </si>
  <si>
    <t>hbonaparte@gmail.com</t>
  </si>
  <si>
    <t xml:space="preserve">22768 3800 </t>
  </si>
  <si>
    <t>Luciano Marquarlt</t>
  </si>
  <si>
    <t>h7853-gm@accor.com</t>
  </si>
  <si>
    <t xml:space="preserve">22460 7800 </t>
  </si>
  <si>
    <t>www.hotelmilitarviejoestandarte.cl</t>
  </si>
  <si>
    <t>Mayor Rodrigo Inostroza</t>
  </si>
  <si>
    <t xml:space="preserve">johannaurrutia@ejercito.cl </t>
  </si>
  <si>
    <t>23265 8426 / 44603325</t>
  </si>
  <si>
    <t>Roberto Olivares</t>
  </si>
  <si>
    <t>22783 9200</t>
  </si>
  <si>
    <t>vcambiaso@gmail.com</t>
  </si>
  <si>
    <t>Pedro de Valdivia 150 piso 12 of. 1217</t>
  </si>
  <si>
    <t>Condell 40</t>
  </si>
  <si>
    <t>HOSTEL UNION</t>
  </si>
  <si>
    <t>22503 0461 / 959520385</t>
  </si>
  <si>
    <t>Alvaro Urbaez</t>
  </si>
  <si>
    <t>www.hostelunion.cl</t>
  </si>
  <si>
    <t>Hostel Rado</t>
  </si>
  <si>
    <t xml:space="preserve"> sergio.pino@ajihostel.cl</t>
  </si>
  <si>
    <t>http://www.casakopiwe.cl/</t>
  </si>
  <si>
    <t>Vilafranca Petit llamar de 9 a 2 por correo encargada</t>
  </si>
  <si>
    <t>blumenhaus2128@hotmail.com</t>
  </si>
  <si>
    <t>www.almabnb.com</t>
  </si>
  <si>
    <t>alvaro diaz</t>
  </si>
  <si>
    <t xml:space="preserve"> administracion@almabnb.com / reservas@almabnb.com</t>
  </si>
  <si>
    <t>contacto@casaroble.cl/ LMEO@CASAROBLE.CL</t>
  </si>
  <si>
    <t>info@chilechico.net</t>
  </si>
  <si>
    <t>MARIA TERESA ADAL</t>
  </si>
  <si>
    <t>www.hostalchilechico.cl</t>
  </si>
  <si>
    <t>fedir huenur</t>
  </si>
  <si>
    <t>raul marquez</t>
  </si>
  <si>
    <t>rodrigo iglesias vera</t>
  </si>
  <si>
    <t>hostal.losleones@gmail.com/ eorellanamejias@gmail.com</t>
  </si>
  <si>
    <t>www.hostalovejaverde.com</t>
  </si>
  <si>
    <t>aquileszambrano1@gmail.com</t>
  </si>
  <si>
    <t>reservas@atacamahostel.cl/ claudio@atacamahostel.cl</t>
  </si>
  <si>
    <t>frey jaramillo</t>
  </si>
  <si>
    <t>max@casacondell.com</t>
  </si>
  <si>
    <t>marcelavallejosc.mv@gmail.com</t>
  </si>
  <si>
    <t xml:space="preserve"> 993287855 carmen</t>
  </si>
  <si>
    <t>Doctor Barros Borgoño 71 oficina 805 /BARROS BORGOÑO 41 /Nva. Providencia 1372 /2170</t>
  </si>
  <si>
    <t>sebastiandelia@apartamentoscapital.com</t>
  </si>
  <si>
    <t>SEBASTIÁN DELIA</t>
  </si>
  <si>
    <t>Carla Rescaglio</t>
  </si>
  <si>
    <t>www.apartmentssantiagoplaza.com</t>
  </si>
  <si>
    <t>ssepulveda@lafayette.cl (administradora)</t>
  </si>
  <si>
    <t>Marcia Maggi</t>
  </si>
  <si>
    <t>22789 2063/992375190</t>
  </si>
  <si>
    <t>Trabajan  con booking</t>
  </si>
  <si>
    <t>crisweinmann@hotmail.com</t>
  </si>
  <si>
    <t>pilar.figueras@australsuites.com</t>
  </si>
  <si>
    <t>Luis Thayer Ojeda 027</t>
  </si>
  <si>
    <t>jrodriguez@rq.cl</t>
  </si>
  <si>
    <t>Jessica Rodriguez</t>
  </si>
  <si>
    <t>www.rq.cl/</t>
  </si>
  <si>
    <t>Carlos Correa</t>
  </si>
  <si>
    <t>cacound@hotmail.com</t>
  </si>
  <si>
    <t>www.costalyon.com</t>
  </si>
  <si>
    <t>reservas@costalyon.com</t>
  </si>
  <si>
    <t>Valenzuela Noriega</t>
  </si>
  <si>
    <t>snoriega@uc.cl</t>
  </si>
  <si>
    <t>ltagle@heidelberghaus.cl</t>
  </si>
  <si>
    <t xml:space="preserve">98611 2000 </t>
  </si>
  <si>
    <t>diego@nuevalyon.cl</t>
  </si>
  <si>
    <t>Romina Rivas</t>
  </si>
  <si>
    <t>rominarivasm@gmail.com</t>
  </si>
  <si>
    <t>Rodolfo Garcia</t>
  </si>
  <si>
    <t>rgarcia@presidente.cl</t>
  </si>
  <si>
    <t>phenriquez@rq.cl</t>
  </si>
  <si>
    <t>224220088 / 224929700</t>
  </si>
  <si>
    <t>225194099 / 00</t>
  </si>
  <si>
    <t>Cristian Robledo</t>
  </si>
  <si>
    <t>crobledo@temporent.cl</t>
  </si>
  <si>
    <t>sdetoro@travelplace.cl</t>
  </si>
  <si>
    <t>22679 0700 / 226790700</t>
  </si>
  <si>
    <t>contabilidad@hotelneruda.cl</t>
  </si>
  <si>
    <t>Rodolfo García</t>
  </si>
  <si>
    <t>jlb@menorca.cl ; contacto@menorca.cl</t>
  </si>
  <si>
    <t>secretaria@rentahome.cl</t>
  </si>
  <si>
    <t>mmeliboski@parkplaza.cl</t>
  </si>
  <si>
    <t>pmilic@mgapartments.cl</t>
  </si>
  <si>
    <t>asistencia@altolyon.cl</t>
  </si>
  <si>
    <t>981513022 / 226652128</t>
  </si>
  <si>
    <t>jflores@hoteldiegodevelazques.com</t>
  </si>
  <si>
    <t>La Concepcion 81 Of. 708</t>
  </si>
  <si>
    <t xml:space="preserve">We Hotel </t>
  </si>
  <si>
    <t>fernando@wehotel.cl</t>
  </si>
  <si>
    <t>asilva@rentasuite.cl / reservas@rentasuite.cl / asistente@rentasuite.cl</t>
  </si>
  <si>
    <t>www.rentasuite.cl</t>
  </si>
  <si>
    <t>bchamorro@hotelstanford.cl</t>
  </si>
  <si>
    <t>paguilera@losespanoles.cl</t>
  </si>
  <si>
    <t>antonella.schiappacasse@lafayette.cl / ssepulveda@lafayette.cl</t>
  </si>
  <si>
    <t>contacto@hotelbaleareschile.cl (administradora)</t>
  </si>
  <si>
    <t>rsoto@lereve.cl</t>
  </si>
  <si>
    <t>lsaez@presidente.cl</t>
  </si>
  <si>
    <t>info@casaprovence.cl</t>
  </si>
  <si>
    <t>Casa Provence</t>
  </si>
  <si>
    <t>www.casaprovence.cl</t>
  </si>
  <si>
    <t>al.urbaez@gmail.com</t>
  </si>
  <si>
    <t>bellavista@hoteldonsantiago.cl</t>
  </si>
  <si>
    <t>info@residenciasuniversitarias.cl</t>
  </si>
  <si>
    <t>contacto@hotelcasalyon.cl</t>
  </si>
  <si>
    <r>
      <t>Santiago City Ho</t>
    </r>
    <r>
      <rPr>
        <b/>
        <sz val="10"/>
        <rFont val="Arial"/>
        <family val="2"/>
      </rPr>
      <t>stel</t>
    </r>
  </si>
  <si>
    <t>Lucio Torre /Iván Marambio (Gerente)</t>
  </si>
  <si>
    <t>reservas@hotelesprincipado.com / ivanmarambio@hotelesprincipado.com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</si>
</sst>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sz val="11"/>
      <color rgb="FF008000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8000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Dax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9"/>
    <xf numFmtId="0" fontId="24" fillId="0" borderId="9" applyNumberFormat="0" applyFill="0" applyBorder="0" applyAlignment="0" applyProtection="0"/>
    <xf numFmtId="0" fontId="1" fillId="0" borderId="9"/>
  </cellStyleXfs>
  <cellXfs count="7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15" fillId="0" borderId="0" xfId="0" applyFont="1"/>
    <xf numFmtId="0" fontId="0" fillId="0" borderId="0" xfId="0"/>
    <xf numFmtId="0" fontId="20" fillId="3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wrapText="1"/>
    </xf>
    <xf numFmtId="0" fontId="15" fillId="0" borderId="8" xfId="0" applyFont="1" applyBorder="1"/>
    <xf numFmtId="0" fontId="15" fillId="0" borderId="12" xfId="0" applyFont="1" applyBorder="1"/>
    <xf numFmtId="0" fontId="8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0" fillId="3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3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5" fillId="4" borderId="13" xfId="0" applyFont="1" applyFill="1" applyBorder="1"/>
    <xf numFmtId="0" fontId="21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4" fillId="4" borderId="13" xfId="1" applyFill="1" applyBorder="1"/>
    <xf numFmtId="0" fontId="22" fillId="4" borderId="13" xfId="0" applyFont="1" applyFill="1" applyBorder="1"/>
    <xf numFmtId="0" fontId="0" fillId="4" borderId="13" xfId="0" applyFill="1" applyBorder="1"/>
    <xf numFmtId="0" fontId="0" fillId="4" borderId="13" xfId="0" applyFont="1" applyFill="1" applyBorder="1" applyAlignment="1"/>
    <xf numFmtId="0" fontId="19" fillId="4" borderId="13" xfId="0" applyFont="1" applyFill="1" applyBorder="1" applyAlignment="1"/>
    <xf numFmtId="0" fontId="14" fillId="4" borderId="13" xfId="1" applyFill="1" applyBorder="1" applyAlignment="1"/>
    <xf numFmtId="0" fontId="18" fillId="4" borderId="13" xfId="2" applyFont="1" applyFill="1" applyBorder="1" applyAlignment="1">
      <alignment horizontal="center"/>
    </xf>
    <xf numFmtId="0" fontId="15" fillId="4" borderId="13" xfId="2" applyFill="1" applyBorder="1"/>
    <xf numFmtId="0" fontId="1" fillId="4" borderId="13" xfId="2" applyFont="1" applyFill="1" applyBorder="1"/>
    <xf numFmtId="0" fontId="24" fillId="4" borderId="13" xfId="3" applyFill="1" applyBorder="1"/>
    <xf numFmtId="0" fontId="14" fillId="4" borderId="13" xfId="1" applyFill="1" applyBorder="1" applyAlignment="1" applyProtection="1"/>
    <xf numFmtId="0" fontId="1" fillId="4" borderId="13" xfId="0" applyFont="1" applyFill="1" applyBorder="1" applyAlignment="1">
      <alignment horizontal="left"/>
    </xf>
    <xf numFmtId="0" fontId="6" fillId="4" borderId="13" xfId="0" applyFont="1" applyFill="1" applyBorder="1"/>
    <xf numFmtId="0" fontId="1" fillId="4" borderId="13" xfId="0" applyFont="1" applyFill="1" applyBorder="1" applyAlignment="1"/>
    <xf numFmtId="0" fontId="9" fillId="4" borderId="13" xfId="0" applyFont="1" applyFill="1" applyBorder="1" applyAlignment="1">
      <alignment horizontal="center"/>
    </xf>
    <xf numFmtId="0" fontId="15" fillId="4" borderId="0" xfId="0" applyFont="1" applyFill="1"/>
    <xf numFmtId="0" fontId="17" fillId="4" borderId="0" xfId="0" applyFont="1" applyFill="1" applyAlignment="1">
      <alignment horizontal="center"/>
    </xf>
    <xf numFmtId="0" fontId="15" fillId="4" borderId="0" xfId="0" applyFont="1" applyFill="1" applyAlignment="1"/>
    <xf numFmtId="0" fontId="16" fillId="4" borderId="0" xfId="0" applyFont="1" applyFill="1"/>
    <xf numFmtId="0" fontId="20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/>
    </xf>
    <xf numFmtId="0" fontId="16" fillId="4" borderId="13" xfId="0" applyFont="1" applyFill="1" applyBorder="1"/>
    <xf numFmtId="0" fontId="16" fillId="4" borderId="13" xfId="0" applyFont="1" applyFill="1" applyBorder="1" applyAlignment="1"/>
    <xf numFmtId="0" fontId="3" fillId="4" borderId="13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1" fillId="4" borderId="16" xfId="0" applyFont="1" applyFill="1" applyBorder="1"/>
    <xf numFmtId="0" fontId="10" fillId="4" borderId="13" xfId="0" applyFont="1" applyFill="1" applyBorder="1"/>
    <xf numFmtId="0" fontId="1" fillId="4" borderId="15" xfId="0" applyFont="1" applyFill="1" applyBorder="1"/>
    <xf numFmtId="0" fontId="6" fillId="4" borderId="13" xfId="0" applyFont="1" applyFill="1" applyBorder="1" applyAlignment="1"/>
    <xf numFmtId="0" fontId="1" fillId="4" borderId="20" xfId="0" applyFont="1" applyFill="1" applyBorder="1"/>
    <xf numFmtId="0" fontId="9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1" fillId="4" borderId="14" xfId="0" applyFont="1" applyFill="1" applyBorder="1"/>
    <xf numFmtId="0" fontId="1" fillId="4" borderId="21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4" fillId="4" borderId="13" xfId="0" applyFont="1" applyFill="1" applyBorder="1"/>
    <xf numFmtId="0" fontId="26" fillId="5" borderId="13" xfId="0" applyFont="1" applyFill="1" applyBorder="1" applyAlignment="1">
      <alignment horizontal="left"/>
    </xf>
    <xf numFmtId="0" fontId="24" fillId="4" borderId="13" xfId="3" applyFill="1" applyBorder="1" applyAlignment="1"/>
    <xf numFmtId="0" fontId="13" fillId="4" borderId="13" xfId="0" applyFont="1" applyFill="1" applyBorder="1" applyAlignment="1"/>
    <xf numFmtId="0" fontId="2" fillId="4" borderId="13" xfId="0" applyFont="1" applyFill="1" applyBorder="1" applyAlignment="1"/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4" borderId="13" xfId="0" applyFont="1" applyFill="1" applyBorder="1"/>
    <xf numFmtId="0" fontId="12" fillId="4" borderId="13" xfId="0" applyFont="1" applyFill="1" applyBorder="1"/>
    <xf numFmtId="0" fontId="1" fillId="4" borderId="13" xfId="0" applyFont="1" applyFill="1" applyBorder="1" applyAlignment="1">
      <alignment horizontal="right"/>
    </xf>
    <xf numFmtId="0" fontId="7" fillId="4" borderId="13" xfId="0" applyFont="1" applyFill="1" applyBorder="1"/>
    <xf numFmtId="0" fontId="25" fillId="4" borderId="13" xfId="0" applyFont="1" applyFill="1" applyBorder="1" applyAlignment="1"/>
    <xf numFmtId="0" fontId="11" fillId="4" borderId="13" xfId="0" applyFont="1" applyFill="1" applyBorder="1"/>
  </cellXfs>
  <cellStyles count="5">
    <cellStyle name="Hipervínculo" xfId="1" builtinId="8"/>
    <cellStyle name="Hipervínculo 3" xfId="3"/>
    <cellStyle name="Normal" xfId="0" builtinId="0"/>
    <cellStyle name="Normal 11" xfId="2"/>
    <cellStyle name="Normal 3" xfId="4"/>
  </cellStyles>
  <dxfs count="123"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3999755851924192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BBB59"/>
          <bgColor rgb="FF9BBB59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BBB59"/>
          <bgColor rgb="FF9BBB59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BBB59"/>
          <bgColor rgb="FF9BBB59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BBB59"/>
          <bgColor rgb="FF9BBB59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BBB59"/>
          <bgColor rgb="FF9BBB59"/>
        </patternFill>
      </fill>
    </dxf>
  </dxfs>
  <tableStyles count="6">
    <tableStyle name="Hoteles-style" pivot="0" count="4">
      <tableStyleElement type="headerRow" dxfId="122"/>
      <tableStyleElement type="totalRow" dxfId="121"/>
      <tableStyleElement type="firstRowStripe" dxfId="120"/>
      <tableStyleElement type="secondRowStripe" dxfId="119"/>
    </tableStyle>
    <tableStyle name="Hoteles-style 2" pivot="0" count="4">
      <tableStyleElement type="headerRow" dxfId="118"/>
      <tableStyleElement type="totalRow" dxfId="117"/>
      <tableStyleElement type="firstRowStripe" dxfId="116"/>
      <tableStyleElement type="secondRowStripe" dxfId="115"/>
    </tableStyle>
    <tableStyle name="Hostales-B&amp;B-style" pivot="0" count="4">
      <tableStyleElement type="headerRow" dxfId="114"/>
      <tableStyleElement type="totalRow" dxfId="113"/>
      <tableStyleElement type="firstRowStripe" dxfId="112"/>
      <tableStyleElement type="secondRowStripe" dxfId="111"/>
    </tableStyle>
    <tableStyle name="Apart Hoteles-style" pivot="0" count="4">
      <tableStyleElement type="headerRow" dxfId="110"/>
      <tableStyleElement type="totalRow" dxfId="109"/>
      <tableStyleElement type="firstRowStripe" dxfId="108"/>
      <tableStyleElement type="secondRowStripe" dxfId="107"/>
    </tableStyle>
    <tableStyle name="Apart Hoteles-style 2" pivot="0" count="4">
      <tableStyleElement type="headerRow" dxfId="106"/>
      <tableStyleElement type="totalRow" dxfId="105"/>
      <tableStyleElement type="firstRowStripe" dxfId="104"/>
      <tableStyleElement type="secondRowStripe" dxfId="103"/>
    </tableStyle>
    <tableStyle name="Restaurant-style" pivot="0" count="4">
      <tableStyleElement type="headerRow" dxfId="102"/>
      <tableStyleElement type="totalRow" dxfId="101"/>
      <tableStyleElement type="firstRowStripe" dxfId="100"/>
      <tableStyleElement type="secondRowStripe" dxfId="99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Table_18" displayName="Table_18" ref="A1:S41" headerRowDxfId="98" dataDxfId="78">
  <tableColumns count="19">
    <tableColumn id="1" name="Nº" dataDxfId="97"/>
    <tableColumn id="2" name="CERTIFICACIÓN" dataDxfId="96"/>
    <tableColumn id="3" name="HOTEL" dataDxfId="95"/>
    <tableColumn id="4" name="DIRECCIÓN" dataDxfId="94"/>
    <tableColumn id="5" name="TELÉFONO" dataDxfId="93"/>
    <tableColumn id="6" name="EMAIL" dataDxfId="92"/>
    <tableColumn id="7" name="WEB" dataDxfId="91"/>
    <tableColumn id="8" name="COMUNA" dataDxfId="90"/>
    <tableColumn id="9" name="RUT" dataDxfId="89"/>
    <tableColumn id="10" name="Nº HABITACIONES" dataDxfId="88"/>
    <tableColumn id="11" name="Nº CAMAS" dataDxfId="87"/>
    <tableColumn id="12" name="Nº DEPTOS" dataDxfId="86"/>
    <tableColumn id="13" name="TARIFAS" dataDxfId="85"/>
    <tableColumn id="14" name="OBSERVACIONES" dataDxfId="84"/>
    <tableColumn id="15" name="CONTACTO" dataDxfId="83"/>
    <tableColumn id="16" name="CARGO" dataDxfId="82"/>
    <tableColumn id="17" name="CALIFICACIÓN" dataDxfId="81"/>
    <tableColumn id="18" name="CHECK" dataDxfId="80"/>
    <tableColumn id="19" name="Columna1" dataDxfId="79"/>
  </tableColumns>
  <tableStyleInfo name="Hoteles-style" showFirstColumn="1" showLastColumn="1" showRowStripes="1" showColumnStripes="0"/>
</table>
</file>

<file path=xl/tables/table2.xml><?xml version="1.0" encoding="utf-8"?>
<table xmlns="http://schemas.openxmlformats.org/spreadsheetml/2006/main" id="8" name="Table_29" displayName="Table_29" ref="A46:Q58" dataDxfId="60">
  <tableColumns count="17">
    <tableColumn id="1" name="Nº" dataDxfId="77"/>
    <tableColumn id="2" name="CERTIFICACIÓN" dataDxfId="76"/>
    <tableColumn id="3" name="HOTEL" dataDxfId="75"/>
    <tableColumn id="4" name="DIRECCIÓN" dataDxfId="74"/>
    <tableColumn id="5" name="TELÉFONO" dataDxfId="73"/>
    <tableColumn id="6" name="EMAIL" dataDxfId="72"/>
    <tableColumn id="7" name="WEB" dataDxfId="71"/>
    <tableColumn id="8" name="COMUNA" dataDxfId="70"/>
    <tableColumn id="9" name="RUT" dataDxfId="69"/>
    <tableColumn id="10" name="Nº HABITACIONES" dataDxfId="68"/>
    <tableColumn id="11" name="Nº CAMAS" dataDxfId="67"/>
    <tableColumn id="12" name="Nº DEPTOS" dataDxfId="66"/>
    <tableColumn id="13" name="TARIFAS" dataDxfId="65"/>
    <tableColumn id="14" name="OBSERVACIONES" dataDxfId="64"/>
    <tableColumn id="15" name="CONTACTO" dataDxfId="63"/>
    <tableColumn id="16" name="CARGO" dataDxfId="62"/>
    <tableColumn id="17" name="CALIFICACIÓN" dataDxfId="61"/>
  </tableColumns>
  <tableStyleInfo name="Hoteles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1:Q33" headerRowDxfId="40" dataDxfId="38" totalsRowDxfId="39" headerRowBorderDxfId="58" tableBorderDxfId="59">
  <tableColumns count="17">
    <tableColumn id="1" name="Nº" dataDxfId="57"/>
    <tableColumn id="2" name="CERTIFICACIÓN" dataDxfId="56"/>
    <tableColumn id="3" name="HOSTAL/ B&amp;B" dataDxfId="55"/>
    <tableColumn id="4" name="DIRECCIÓN" dataDxfId="54"/>
    <tableColumn id="5" name="TELÉFONO" dataDxfId="53"/>
    <tableColumn id="6" name="EMAIL" dataDxfId="52"/>
    <tableColumn id="7" name="WEB" dataDxfId="51"/>
    <tableColumn id="8" name="COMUNA" dataDxfId="50"/>
    <tableColumn id="9" name="RUT" dataDxfId="49"/>
    <tableColumn id="10" name="Nº HABITACIONES" dataDxfId="48"/>
    <tableColumn id="11" name="Nº CAMAS" dataDxfId="47"/>
    <tableColumn id="12" name="Nº DEPTOS" dataDxfId="46"/>
    <tableColumn id="13" name="TARIFAS" dataDxfId="45"/>
    <tableColumn id="14" name="OBSERVACIONES" dataDxfId="44"/>
    <tableColumn id="15" name="CONTACTO" dataDxfId="43"/>
    <tableColumn id="16" name="CARGO" dataDxfId="42"/>
    <tableColumn id="17" name="CALIFICACIÓN" dataDxfId="41"/>
  </tableColumns>
  <tableStyleInfo name="Hostales-B&amp;B-style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40:R57" dataDxfId="19">
  <tableColumns count="18">
    <tableColumn id="1" name="Nº" dataDxfId="37"/>
    <tableColumn id="2" name="CERTIFICACIÓN" dataDxfId="36"/>
    <tableColumn id="3" name="ALOJAMIENTO" dataDxfId="35"/>
    <tableColumn id="4" name="TIPO" dataDxfId="34"/>
    <tableColumn id="5" name="DIRECCIÓN" dataDxfId="33"/>
    <tableColumn id="6" name="TELÉFONO" dataDxfId="32"/>
    <tableColumn id="7" name="EMAIL" dataDxfId="31"/>
    <tableColumn id="8" name="WEB" dataDxfId="30"/>
    <tableColumn id="9" name="COMUNA" dataDxfId="29"/>
    <tableColumn id="10" name="RUT" dataDxfId="28"/>
    <tableColumn id="11" name="Nº HABITACIONES" dataDxfId="27"/>
    <tableColumn id="12" name="Nº CAMAS" dataDxfId="26"/>
    <tableColumn id="13" name="Nº DEPTOS" dataDxfId="25"/>
    <tableColumn id="14" name="TARIFAS" dataDxfId="24"/>
    <tableColumn id="15" name="OBSERVACIONES" dataDxfId="23"/>
    <tableColumn id="16" name="CONTACTO" dataDxfId="22"/>
    <tableColumn id="17" name="CARGO" dataDxfId="21"/>
    <tableColumn id="18" name="CALIFICACIÓN" dataDxfId="20"/>
  </tableColumns>
  <tableStyleInfo name="Apart Hoteles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1:R34" dataDxfId="18">
  <tableColumns count="18">
    <tableColumn id="1" name="Nº" dataDxfId="17"/>
    <tableColumn id="2" name="CERTIFICACIÓN" dataDxfId="16"/>
    <tableColumn id="3" name="ALOJAMIENTO" dataDxfId="15"/>
    <tableColumn id="4" name="TIPO" dataDxfId="14"/>
    <tableColumn id="5" name="DIRECCIÓN" dataDxfId="13"/>
    <tableColumn id="6" name="TELÉFONO" dataDxfId="12"/>
    <tableColumn id="7" name="EMAIL" dataDxfId="11"/>
    <tableColumn id="8" name="WEB" dataDxfId="10"/>
    <tableColumn id="9" name="COMUNA" dataDxfId="9"/>
    <tableColumn id="10" name="RUT" dataDxfId="8"/>
    <tableColumn id="11" name="Nº HABITACIONES" dataDxfId="7"/>
    <tableColumn id="12" name="Nº CAMAS" dataDxfId="6"/>
    <tableColumn id="13" name="Nº DEPTOS" dataDxfId="5"/>
    <tableColumn id="14" name="TARIFAS" dataDxfId="4"/>
    <tableColumn id="15" name="OBSERVACIONES" dataDxfId="3"/>
    <tableColumn id="16" name="CONTACTO" dataDxfId="2"/>
    <tableColumn id="17" name="CARGO" dataDxfId="1"/>
    <tableColumn id="18" name="CALIFICACIÓN" dataDxfId="0"/>
  </tableColumns>
  <tableStyleInfo name="Apart Hoteles-style 2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robledo@temporent.cl" TargetMode="External"/><Relationship Id="rId18" Type="http://schemas.openxmlformats.org/officeDocument/2006/relationships/hyperlink" Target="mailto:renzo.magnasco.v@gmail.com" TargetMode="External"/><Relationship Id="rId26" Type="http://schemas.openxmlformats.org/officeDocument/2006/relationships/hyperlink" Target="mailto:reservas@hotel-lasflores.cl" TargetMode="External"/><Relationship Id="rId39" Type="http://schemas.openxmlformats.org/officeDocument/2006/relationships/hyperlink" Target="http://www.hotelespresidente.com/" TargetMode="External"/><Relationship Id="rId21" Type="http://schemas.openxmlformats.org/officeDocument/2006/relationships/hyperlink" Target="mailto:pilar@onegroupsantiago.cl" TargetMode="External"/><Relationship Id="rId34" Type="http://schemas.openxmlformats.org/officeDocument/2006/relationships/hyperlink" Target="mailto:gerencia-providencia@dahoteles.com" TargetMode="External"/><Relationship Id="rId42" Type="http://schemas.openxmlformats.org/officeDocument/2006/relationships/hyperlink" Target="mailto:rodrigofuentealba@gmail.com" TargetMode="External"/><Relationship Id="rId47" Type="http://schemas.openxmlformats.org/officeDocument/2006/relationships/hyperlink" Target="mailto:operaciones@tintoboutique.com" TargetMode="External"/><Relationship Id="rId50" Type="http://schemas.openxmlformats.org/officeDocument/2006/relationships/hyperlink" Target="mailto:hola@casasurchile.com" TargetMode="External"/><Relationship Id="rId55" Type="http://schemas.openxmlformats.org/officeDocument/2006/relationships/hyperlink" Target="mailto:johannaurrutia@ejercito.cl" TargetMode="External"/><Relationship Id="rId7" Type="http://schemas.openxmlformats.org/officeDocument/2006/relationships/hyperlink" Target="mailto:hotelthayerprovidencia@gmail.com" TargetMode="External"/><Relationship Id="rId2" Type="http://schemas.openxmlformats.org/officeDocument/2006/relationships/hyperlink" Target="mailto:bchamorro@hotelstanford.cl" TargetMode="External"/><Relationship Id="rId16" Type="http://schemas.openxmlformats.org/officeDocument/2006/relationships/hyperlink" Target="http://www.fourpointssantiago.com/es" TargetMode="External"/><Relationship Id="rId20" Type="http://schemas.openxmlformats.org/officeDocument/2006/relationships/hyperlink" Target="mailto:lsaez@presidente.cl" TargetMode="External"/><Relationship Id="rId29" Type="http://schemas.openxmlformats.org/officeDocument/2006/relationships/hyperlink" Target="mailto:contacto@hotelbaleareschile.cl%20(administradora)" TargetMode="External"/><Relationship Id="rId41" Type="http://schemas.openxmlformats.org/officeDocument/2006/relationships/hyperlink" Target="http://www.intiwasihotel.com/" TargetMode="External"/><Relationship Id="rId54" Type="http://schemas.openxmlformats.org/officeDocument/2006/relationships/hyperlink" Target="http://www.hotelmilitarviejoestandarte.cl/" TargetMode="External"/><Relationship Id="rId62" Type="http://schemas.openxmlformats.org/officeDocument/2006/relationships/table" Target="../tables/table2.xml"/><Relationship Id="rId1" Type="http://schemas.openxmlformats.org/officeDocument/2006/relationships/hyperlink" Target="mailto:mescobar@hotelneruda.cl" TargetMode="External"/><Relationship Id="rId6" Type="http://schemas.openxmlformats.org/officeDocument/2006/relationships/hyperlink" Target="mailto:bellavista@hoteldonsantiago.cl" TargetMode="External"/><Relationship Id="rId11" Type="http://schemas.openxmlformats.org/officeDocument/2006/relationships/hyperlink" Target="mailto:reservas@hotelnogales.cl" TargetMode="External"/><Relationship Id="rId24" Type="http://schemas.openxmlformats.org/officeDocument/2006/relationships/hyperlink" Target="http://www.hotelbonaparte.cl/" TargetMode="External"/><Relationship Id="rId32" Type="http://schemas.openxmlformats.org/officeDocument/2006/relationships/hyperlink" Target="mailto:paguilera@losespanoles.cl" TargetMode="External"/><Relationship Id="rId37" Type="http://schemas.openxmlformats.org/officeDocument/2006/relationships/hyperlink" Target="mailto:german@hotelcarmenere.com" TargetMode="External"/><Relationship Id="rId40" Type="http://schemas.openxmlformats.org/officeDocument/2006/relationships/hyperlink" Target="mailto:reservas@hotelramdas.cl" TargetMode="External"/><Relationship Id="rId45" Type="http://schemas.openxmlformats.org/officeDocument/2006/relationships/hyperlink" Target="mailto:posadadelsalvador@yahoo.es" TargetMode="External"/><Relationship Id="rId53" Type="http://schemas.openxmlformats.org/officeDocument/2006/relationships/hyperlink" Target="mailto:hbonaparte@gmail.com" TargetMode="External"/><Relationship Id="rId58" Type="http://schemas.openxmlformats.org/officeDocument/2006/relationships/hyperlink" Target="mailto:contacto@hotelcasalyon.cl" TargetMode="External"/><Relationship Id="rId5" Type="http://schemas.openxmlformats.org/officeDocument/2006/relationships/hyperlink" Target="mailto:administracion@hoteldiegodevelazquez.com" TargetMode="External"/><Relationship Id="rId15" Type="http://schemas.openxmlformats.org/officeDocument/2006/relationships/hyperlink" Target="http://www.dahoteles.com/" TargetMode="External"/><Relationship Id="rId23" Type="http://schemas.openxmlformats.org/officeDocument/2006/relationships/hyperlink" Target="mailto:gerencia@hoteltorremayor.cl" TargetMode="External"/><Relationship Id="rId28" Type="http://schemas.openxmlformats.org/officeDocument/2006/relationships/hyperlink" Target="mailto:reservas@hotelesprincipado.com" TargetMode="External"/><Relationship Id="rId36" Type="http://schemas.openxmlformats.org/officeDocument/2006/relationships/hyperlink" Target="mailto:administracion@hotelalcala.cl" TargetMode="External"/><Relationship Id="rId49" Type="http://schemas.openxmlformats.org/officeDocument/2006/relationships/hyperlink" Target="mailto:gcampos@castillorojohotel.com" TargetMode="External"/><Relationship Id="rId57" Type="http://schemas.openxmlformats.org/officeDocument/2006/relationships/hyperlink" Target="mailto:info@lafayette.cl" TargetMode="External"/><Relationship Id="rId61" Type="http://schemas.openxmlformats.org/officeDocument/2006/relationships/table" Target="../tables/table1.xml"/><Relationship Id="rId10" Type="http://schemas.openxmlformats.org/officeDocument/2006/relationships/hyperlink" Target="http://www.hotelboutiquesauken.com/" TargetMode="External"/><Relationship Id="rId19" Type="http://schemas.openxmlformats.org/officeDocument/2006/relationships/hyperlink" Target="mailto:c.amado@nh-hotels.com" TargetMode="External"/><Relationship Id="rId31" Type="http://schemas.openxmlformats.org/officeDocument/2006/relationships/hyperlink" Target="mailto:contacto@hotelmito.cl" TargetMode="External"/><Relationship Id="rId44" Type="http://schemas.openxmlformats.org/officeDocument/2006/relationships/hyperlink" Target="mailto:rmeiss@elcuadro.cl" TargetMode="External"/><Relationship Id="rId52" Type="http://schemas.openxmlformats.org/officeDocument/2006/relationships/hyperlink" Target="mailto:hotelmanager@orlyhotel.com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rsoto@lereve.cl" TargetMode="External"/><Relationship Id="rId9" Type="http://schemas.openxmlformats.org/officeDocument/2006/relationships/hyperlink" Target="mailto:contacto@hotelmonteverde.cl" TargetMode="External"/><Relationship Id="rId14" Type="http://schemas.openxmlformats.org/officeDocument/2006/relationships/hyperlink" Target="http://www.casasurchile.com/" TargetMode="External"/><Relationship Id="rId22" Type="http://schemas.openxmlformats.org/officeDocument/2006/relationships/hyperlink" Target="mailto:gmhss@solacehotel.cl" TargetMode="External"/><Relationship Id="rId27" Type="http://schemas.openxmlformats.org/officeDocument/2006/relationships/hyperlink" Target="mailto:sgasbarri@hotelhl.cl" TargetMode="External"/><Relationship Id="rId30" Type="http://schemas.openxmlformats.org/officeDocument/2006/relationships/hyperlink" Target="mailto:joporto@hoteltec.cl" TargetMode="External"/><Relationship Id="rId35" Type="http://schemas.openxmlformats.org/officeDocument/2006/relationships/hyperlink" Target="mailto:vivian.salas@sheraton.com%20(asistente)" TargetMode="External"/><Relationship Id="rId43" Type="http://schemas.openxmlformats.org/officeDocument/2006/relationships/hyperlink" Target="mailto:carola@meridianosur.cl" TargetMode="External"/><Relationship Id="rId48" Type="http://schemas.openxmlformats.org/officeDocument/2006/relationships/hyperlink" Target="mailto:antonio.friz.sotomayor@gmail.com" TargetMode="External"/><Relationship Id="rId56" Type="http://schemas.openxmlformats.org/officeDocument/2006/relationships/hyperlink" Target="http://www.lafayette.cl/" TargetMode="External"/><Relationship Id="rId8" Type="http://schemas.openxmlformats.org/officeDocument/2006/relationships/hyperlink" Target="http://www.hotelmonteverdesantiago.com/" TargetMode="External"/><Relationship Id="rId51" Type="http://schemas.openxmlformats.org/officeDocument/2006/relationships/hyperlink" Target="mailto:paguilera@losespanoles.cl" TargetMode="External"/><Relationship Id="rId3" Type="http://schemas.openxmlformats.org/officeDocument/2006/relationships/hyperlink" Target="mailto:roustan.chris@gmail.com" TargetMode="External"/><Relationship Id="rId12" Type="http://schemas.openxmlformats.org/officeDocument/2006/relationships/hyperlink" Target="http://www.hotelnogales.cl/" TargetMode="External"/><Relationship Id="rId17" Type="http://schemas.openxmlformats.org/officeDocument/2006/relationships/hyperlink" Target="mailto:contabilidad@ahex.cl" TargetMode="External"/><Relationship Id="rId25" Type="http://schemas.openxmlformats.org/officeDocument/2006/relationships/hyperlink" Target="mailto:tsantelices@eurotel.cl" TargetMode="External"/><Relationship Id="rId33" Type="http://schemas.openxmlformats.org/officeDocument/2006/relationships/hyperlink" Target="mailto:margarita@chilhotel.cl" TargetMode="External"/><Relationship Id="rId38" Type="http://schemas.openxmlformats.org/officeDocument/2006/relationships/hyperlink" Target="mailto:gerencia@hotelelvergel.cl" TargetMode="External"/><Relationship Id="rId46" Type="http://schemas.openxmlformats.org/officeDocument/2006/relationships/hyperlink" Target="mailto:dgil@theaubrey.com" TargetMode="External"/><Relationship Id="rId59" Type="http://schemas.openxmlformats.org/officeDocument/2006/relationships/hyperlink" Target="http://www.hotelthayer.cl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lumenhaus2128@hotmail.com" TargetMode="External"/><Relationship Id="rId13" Type="http://schemas.openxmlformats.org/officeDocument/2006/relationships/hyperlink" Target="mailto:tralkanbnb@gmail.com" TargetMode="External"/><Relationship Id="rId18" Type="http://schemas.openxmlformats.org/officeDocument/2006/relationships/hyperlink" Target="http://www.almabnb.com/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mailto:info@livinginchile.com" TargetMode="External"/><Relationship Id="rId21" Type="http://schemas.openxmlformats.org/officeDocument/2006/relationships/hyperlink" Target="http://www.hostalovejaverde.com/" TargetMode="External"/><Relationship Id="rId7" Type="http://schemas.openxmlformats.org/officeDocument/2006/relationships/hyperlink" Target="http://www.providenciabedandbreakfast.com/" TargetMode="External"/><Relationship Id="rId12" Type="http://schemas.openxmlformats.org/officeDocument/2006/relationships/hyperlink" Target="mailto:tralkanbnb@gmail.com" TargetMode="External"/><Relationship Id="rId17" Type="http://schemas.openxmlformats.org/officeDocument/2006/relationships/hyperlink" Target="http://www.hostelunion.cl/" TargetMode="External"/><Relationship Id="rId25" Type="http://schemas.openxmlformats.org/officeDocument/2006/relationships/hyperlink" Target="mailto:info@residenciasuniversitarias.cl" TargetMode="External"/><Relationship Id="rId2" Type="http://schemas.openxmlformats.org/officeDocument/2006/relationships/hyperlink" Target="mailto:reservas@atacamahostel.cl" TargetMode="External"/><Relationship Id="rId16" Type="http://schemas.openxmlformats.org/officeDocument/2006/relationships/hyperlink" Target="mailto:al.urbaez@gmail.com" TargetMode="External"/><Relationship Id="rId20" Type="http://schemas.openxmlformats.org/officeDocument/2006/relationships/hyperlink" Target="http://www.hostalchilechico.cl/" TargetMode="External"/><Relationship Id="rId1" Type="http://schemas.openxmlformats.org/officeDocument/2006/relationships/hyperlink" Target="http://www.vivahostal.cl/" TargetMode="External"/><Relationship Id="rId6" Type="http://schemas.openxmlformats.org/officeDocument/2006/relationships/hyperlink" Target="http://www.bedandbreakfast.cl/" TargetMode="External"/><Relationship Id="rId11" Type="http://schemas.openxmlformats.org/officeDocument/2006/relationships/hyperlink" Target="http://www.tralkanbnb.com/" TargetMode="External"/><Relationship Id="rId24" Type="http://schemas.openxmlformats.org/officeDocument/2006/relationships/hyperlink" Target="mailto:marcelavallejosc.mv@gmail.com" TargetMode="External"/><Relationship Id="rId5" Type="http://schemas.openxmlformats.org/officeDocument/2006/relationships/hyperlink" Target="mailto:reservas@radohostel.com" TargetMode="External"/><Relationship Id="rId15" Type="http://schemas.openxmlformats.org/officeDocument/2006/relationships/hyperlink" Target="mailto:info@casaprovence.cl" TargetMode="External"/><Relationship Id="rId23" Type="http://schemas.openxmlformats.org/officeDocument/2006/relationships/hyperlink" Target="mailto:max@casacondell.com" TargetMode="External"/><Relationship Id="rId10" Type="http://schemas.openxmlformats.org/officeDocument/2006/relationships/hyperlink" Target="http://www.tralkanbnb.com/" TargetMode="External"/><Relationship Id="rId19" Type="http://schemas.openxmlformats.org/officeDocument/2006/relationships/hyperlink" Target="mailto:info@chilechico.net" TargetMode="External"/><Relationship Id="rId4" Type="http://schemas.openxmlformats.org/officeDocument/2006/relationships/hyperlink" Target="mailto:soegana@gmail.com" TargetMode="External"/><Relationship Id="rId9" Type="http://schemas.openxmlformats.org/officeDocument/2006/relationships/hyperlink" Target="mailto:contacto@casaroble.cl" TargetMode="External"/><Relationship Id="rId14" Type="http://schemas.openxmlformats.org/officeDocument/2006/relationships/hyperlink" Target="http://www.casaprovence.cl/" TargetMode="External"/><Relationship Id="rId22" Type="http://schemas.openxmlformats.org/officeDocument/2006/relationships/hyperlink" Target="mailto:aquileszambrano1@gmail.com" TargetMode="External"/><Relationship Id="rId27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ltagle@heidelberghaus.cl" TargetMode="External"/><Relationship Id="rId13" Type="http://schemas.openxmlformats.org/officeDocument/2006/relationships/hyperlink" Target="mailto:fernando@wehotel.cl" TargetMode="External"/><Relationship Id="rId18" Type="http://schemas.openxmlformats.org/officeDocument/2006/relationships/hyperlink" Target="mailto:vcambiaso@gmail.com" TargetMode="External"/><Relationship Id="rId26" Type="http://schemas.openxmlformats.org/officeDocument/2006/relationships/hyperlink" Target="mailto:hotelmanager@orlyhotel.com" TargetMode="External"/><Relationship Id="rId3" Type="http://schemas.openxmlformats.org/officeDocument/2006/relationships/hyperlink" Target="http://www.aparthotellatino.com/" TargetMode="External"/><Relationship Id="rId21" Type="http://schemas.openxmlformats.org/officeDocument/2006/relationships/hyperlink" Target="mailto:ssepulveda@lafayette.cl%20(administradora)" TargetMode="External"/><Relationship Id="rId34" Type="http://schemas.openxmlformats.org/officeDocument/2006/relationships/hyperlink" Target="mailto:jflores@hoteldiegodevelazques.com" TargetMode="External"/><Relationship Id="rId7" Type="http://schemas.openxmlformats.org/officeDocument/2006/relationships/hyperlink" Target="mailto:snoriega@uc.cl" TargetMode="External"/><Relationship Id="rId12" Type="http://schemas.openxmlformats.org/officeDocument/2006/relationships/hyperlink" Target="mailto:sdetoro@travelplace.cl" TargetMode="External"/><Relationship Id="rId17" Type="http://schemas.openxmlformats.org/officeDocument/2006/relationships/hyperlink" Target="mailto:tatiana.m@amstelhuischili.com" TargetMode="External"/><Relationship Id="rId25" Type="http://schemas.openxmlformats.org/officeDocument/2006/relationships/hyperlink" Target="mailto:reservas@costalyon.com" TargetMode="External"/><Relationship Id="rId33" Type="http://schemas.openxmlformats.org/officeDocument/2006/relationships/hyperlink" Target="mailto:asistencia@altolyon.cl" TargetMode="External"/><Relationship Id="rId38" Type="http://schemas.openxmlformats.org/officeDocument/2006/relationships/table" Target="../tables/table5.xml"/><Relationship Id="rId2" Type="http://schemas.openxmlformats.org/officeDocument/2006/relationships/hyperlink" Target="http://www.apartamentoscapital.com/" TargetMode="External"/><Relationship Id="rId16" Type="http://schemas.openxmlformats.org/officeDocument/2006/relationships/hyperlink" Target="http://www.amstelhuischili.com/" TargetMode="External"/><Relationship Id="rId20" Type="http://schemas.openxmlformats.org/officeDocument/2006/relationships/hyperlink" Target="http://www.apartmentssantiagoplaza.com/" TargetMode="External"/><Relationship Id="rId29" Type="http://schemas.openxmlformats.org/officeDocument/2006/relationships/hyperlink" Target="mailto:phenriquez@rq.cl" TargetMode="External"/><Relationship Id="rId1" Type="http://schemas.openxmlformats.org/officeDocument/2006/relationships/hyperlink" Target="http://www.apartamentoscapital.com/" TargetMode="External"/><Relationship Id="rId6" Type="http://schemas.openxmlformats.org/officeDocument/2006/relationships/hyperlink" Target="mailto:jrodriguez@rq.cl" TargetMode="External"/><Relationship Id="rId11" Type="http://schemas.openxmlformats.org/officeDocument/2006/relationships/hyperlink" Target="mailto:crobledo@temporent.cl" TargetMode="External"/><Relationship Id="rId24" Type="http://schemas.openxmlformats.org/officeDocument/2006/relationships/hyperlink" Target="http://www.costalyon.com/" TargetMode="External"/><Relationship Id="rId32" Type="http://schemas.openxmlformats.org/officeDocument/2006/relationships/hyperlink" Target="mailto:pmilic@mgapartments.cl" TargetMode="External"/><Relationship Id="rId37" Type="http://schemas.openxmlformats.org/officeDocument/2006/relationships/table" Target="../tables/table4.xml"/><Relationship Id="rId5" Type="http://schemas.openxmlformats.org/officeDocument/2006/relationships/hyperlink" Target="http://www.rq.cl/" TargetMode="External"/><Relationship Id="rId15" Type="http://schemas.openxmlformats.org/officeDocument/2006/relationships/hyperlink" Target="mailto:mmeliboski@parkplaza.cl" TargetMode="External"/><Relationship Id="rId23" Type="http://schemas.openxmlformats.org/officeDocument/2006/relationships/hyperlink" Target="mailto:cacound@hotmail.com" TargetMode="External"/><Relationship Id="rId28" Type="http://schemas.openxmlformats.org/officeDocument/2006/relationships/hyperlink" Target="mailto:rominarivasm@gmail.com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mailto:rgarcia@presidente.cl" TargetMode="External"/><Relationship Id="rId19" Type="http://schemas.openxmlformats.org/officeDocument/2006/relationships/hyperlink" Target="mailto:sebastiandelia@apartamentoscapital.com" TargetMode="External"/><Relationship Id="rId31" Type="http://schemas.openxmlformats.org/officeDocument/2006/relationships/hyperlink" Target="mailto:secretaria@rentahome.cl" TargetMode="External"/><Relationship Id="rId4" Type="http://schemas.openxmlformats.org/officeDocument/2006/relationships/hyperlink" Target="mailto:pilar.figueras@australsuites.com" TargetMode="External"/><Relationship Id="rId9" Type="http://schemas.openxmlformats.org/officeDocument/2006/relationships/hyperlink" Target="http://www.lobatoaparthotel.website/" TargetMode="External"/><Relationship Id="rId14" Type="http://schemas.openxmlformats.org/officeDocument/2006/relationships/hyperlink" Target="mailto:contabilidad@hotelneruda.cl" TargetMode="External"/><Relationship Id="rId22" Type="http://schemas.openxmlformats.org/officeDocument/2006/relationships/hyperlink" Target="mailto:crisweinmann@hotmail.com" TargetMode="External"/><Relationship Id="rId27" Type="http://schemas.openxmlformats.org/officeDocument/2006/relationships/hyperlink" Target="mailto:diego@nuevalyon.cl" TargetMode="External"/><Relationship Id="rId30" Type="http://schemas.openxmlformats.org/officeDocument/2006/relationships/hyperlink" Target="mailto:jlb@menorca.cl" TargetMode="External"/><Relationship Id="rId35" Type="http://schemas.openxmlformats.org/officeDocument/2006/relationships/hyperlink" Target="http://www.rentasuite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4"/>
  <sheetViews>
    <sheetView topLeftCell="K1" workbookViewId="0">
      <pane ySplit="1" topLeftCell="A38" activePane="bottomLeft" state="frozen"/>
      <selection pane="bottomLeft" activeCell="K34" sqref="A34:XFD35"/>
    </sheetView>
  </sheetViews>
  <sheetFormatPr baseColWidth="10" defaultColWidth="14.42578125" defaultRowHeight="15" customHeight="1"/>
  <cols>
    <col min="1" max="1" width="5.42578125" customWidth="1"/>
    <col min="2" max="2" width="16.5703125" customWidth="1"/>
    <col min="3" max="3" width="39.28515625" customWidth="1"/>
    <col min="4" max="4" width="29.5703125" customWidth="1"/>
    <col min="5" max="5" width="21.5703125" customWidth="1"/>
    <col min="6" max="6" width="56.140625" customWidth="1"/>
    <col min="7" max="7" width="29.5703125" customWidth="1"/>
    <col min="8" max="8" width="10" customWidth="1"/>
    <col min="9" max="9" width="13.140625" customWidth="1"/>
    <col min="10" max="10" width="19" customWidth="1"/>
    <col min="11" max="11" width="12.28515625" customWidth="1"/>
    <col min="12" max="12" width="12.7109375" customWidth="1"/>
    <col min="13" max="13" width="20.85546875" customWidth="1"/>
    <col min="14" max="14" width="18.85546875" customWidth="1"/>
    <col min="15" max="15" width="22" customWidth="1"/>
    <col min="16" max="16" width="22.85546875" customWidth="1"/>
    <col min="17" max="17" width="15.5703125" customWidth="1"/>
    <col min="18" max="26" width="10" customWidth="1"/>
  </cols>
  <sheetData>
    <row r="1" spans="1:26" ht="15" customHeight="1">
      <c r="A1" s="8" t="s">
        <v>0</v>
      </c>
      <c r="B1" s="15" t="s">
        <v>13</v>
      </c>
      <c r="C1" s="15" t="s">
        <v>11</v>
      </c>
      <c r="D1" s="15" t="s">
        <v>1</v>
      </c>
      <c r="E1" s="15" t="s">
        <v>2</v>
      </c>
      <c r="F1" s="15" t="s">
        <v>7</v>
      </c>
      <c r="G1" s="15" t="s">
        <v>3</v>
      </c>
      <c r="H1" s="15" t="s">
        <v>5</v>
      </c>
      <c r="I1" s="15" t="s">
        <v>14</v>
      </c>
      <c r="J1" s="15" t="s">
        <v>15</v>
      </c>
      <c r="K1" s="15" t="s">
        <v>16</v>
      </c>
      <c r="L1" s="15" t="s">
        <v>17</v>
      </c>
      <c r="M1" s="15" t="s">
        <v>18</v>
      </c>
      <c r="N1" s="15" t="s">
        <v>10</v>
      </c>
      <c r="O1" s="15" t="s">
        <v>6</v>
      </c>
      <c r="P1" s="15" t="s">
        <v>9</v>
      </c>
      <c r="Q1" s="16" t="s">
        <v>19</v>
      </c>
      <c r="R1" s="17" t="s">
        <v>652</v>
      </c>
      <c r="S1" s="18" t="s">
        <v>768</v>
      </c>
      <c r="T1" s="2"/>
      <c r="U1" s="2"/>
      <c r="V1" s="2"/>
      <c r="W1" s="2"/>
      <c r="X1" s="2"/>
      <c r="Y1" s="2"/>
      <c r="Z1" s="2"/>
    </row>
    <row r="2" spans="1:26" ht="15" customHeight="1">
      <c r="A2" s="19">
        <v>1</v>
      </c>
      <c r="B2" s="20" t="s">
        <v>12</v>
      </c>
      <c r="C2" s="19" t="s">
        <v>20</v>
      </c>
      <c r="D2" s="19" t="s">
        <v>21</v>
      </c>
      <c r="E2" s="21" t="s">
        <v>22</v>
      </c>
      <c r="F2" s="22" t="s">
        <v>910</v>
      </c>
      <c r="G2" s="23" t="str">
        <f>HYPERLINK("http://www.losespanoles.cl/","www.losespanoles.cl")</f>
        <v>www.losespanoles.cl</v>
      </c>
      <c r="H2" s="19" t="s">
        <v>8</v>
      </c>
      <c r="I2" s="19" t="s">
        <v>23</v>
      </c>
      <c r="J2" s="19">
        <v>48</v>
      </c>
      <c r="K2" s="19">
        <v>67</v>
      </c>
      <c r="L2" s="19">
        <v>0</v>
      </c>
      <c r="M2" s="19" t="s">
        <v>24</v>
      </c>
      <c r="N2" s="19" t="s">
        <v>653</v>
      </c>
      <c r="O2" s="19" t="s">
        <v>26</v>
      </c>
      <c r="P2" s="19" t="s">
        <v>27</v>
      </c>
      <c r="Q2" s="19" t="s">
        <v>28</v>
      </c>
      <c r="R2" s="24" t="s">
        <v>654</v>
      </c>
      <c r="S2" s="25"/>
    </row>
    <row r="3" spans="1:26" ht="15" customHeight="1">
      <c r="A3" s="19">
        <v>2</v>
      </c>
      <c r="B3" s="20" t="s">
        <v>29</v>
      </c>
      <c r="C3" s="19" t="s">
        <v>30</v>
      </c>
      <c r="D3" s="19" t="s">
        <v>31</v>
      </c>
      <c r="E3" s="21" t="s">
        <v>783</v>
      </c>
      <c r="F3" s="22" t="s">
        <v>910</v>
      </c>
      <c r="G3" s="23" t="str">
        <f>HYPERLINK("http://www.losespanolesplus.cl/","www.losespanolesplus.cl")</f>
        <v>www.losespanolesplus.cl</v>
      </c>
      <c r="H3" s="19" t="s">
        <v>8</v>
      </c>
      <c r="I3" s="19" t="s">
        <v>23</v>
      </c>
      <c r="J3" s="19">
        <v>40</v>
      </c>
      <c r="K3" s="19">
        <v>60</v>
      </c>
      <c r="L3" s="19">
        <v>0</v>
      </c>
      <c r="M3" s="19" t="s">
        <v>32</v>
      </c>
      <c r="N3" s="19" t="s">
        <v>653</v>
      </c>
      <c r="O3" s="19" t="s">
        <v>26</v>
      </c>
      <c r="P3" s="19" t="s">
        <v>27</v>
      </c>
      <c r="Q3" s="19" t="s">
        <v>33</v>
      </c>
      <c r="R3" s="24" t="s">
        <v>654</v>
      </c>
      <c r="S3" s="25"/>
    </row>
    <row r="4" spans="1:26" ht="15" customHeight="1">
      <c r="A4" s="19">
        <v>3</v>
      </c>
      <c r="B4" s="20" t="s">
        <v>29</v>
      </c>
      <c r="C4" s="21" t="s">
        <v>34</v>
      </c>
      <c r="D4" s="19" t="s">
        <v>35</v>
      </c>
      <c r="E4" s="21" t="s">
        <v>655</v>
      </c>
      <c r="F4" s="22" t="s">
        <v>766</v>
      </c>
      <c r="G4" s="23" t="str">
        <f>HYPERLINK("http://www.casadetodos.com/","www.casadetodos.com")</f>
        <v>www.casadetodos.com</v>
      </c>
      <c r="H4" s="19" t="s">
        <v>8</v>
      </c>
      <c r="I4" s="19" t="s">
        <v>36</v>
      </c>
      <c r="J4" s="19">
        <v>11</v>
      </c>
      <c r="K4" s="19">
        <v>13</v>
      </c>
      <c r="L4" s="19">
        <v>0</v>
      </c>
      <c r="M4" s="19" t="s">
        <v>37</v>
      </c>
      <c r="N4" s="19" t="s">
        <v>653</v>
      </c>
      <c r="O4" s="19" t="s">
        <v>38</v>
      </c>
      <c r="P4" s="19" t="s">
        <v>27</v>
      </c>
      <c r="Q4" s="19" t="s">
        <v>29</v>
      </c>
      <c r="R4" s="24" t="s">
        <v>654</v>
      </c>
      <c r="S4" s="25"/>
    </row>
    <row r="5" spans="1:26" ht="15" customHeight="1">
      <c r="A5" s="19">
        <v>4</v>
      </c>
      <c r="B5" s="20" t="s">
        <v>29</v>
      </c>
      <c r="C5" s="21" t="s">
        <v>39</v>
      </c>
      <c r="D5" s="19" t="s">
        <v>40</v>
      </c>
      <c r="E5" s="21" t="s">
        <v>746</v>
      </c>
      <c r="F5" s="22" t="s">
        <v>767</v>
      </c>
      <c r="G5" s="23" t="str">
        <f>HYPERLINK("http://www.chilhotel.cl/","www.chilhotel.cl")</f>
        <v>www.chilhotel.cl</v>
      </c>
      <c r="H5" s="19" t="s">
        <v>8</v>
      </c>
      <c r="I5" s="19" t="s">
        <v>41</v>
      </c>
      <c r="J5" s="19">
        <v>15</v>
      </c>
      <c r="K5" s="19">
        <v>45</v>
      </c>
      <c r="L5" s="19">
        <v>0</v>
      </c>
      <c r="M5" s="19" t="s">
        <v>42</v>
      </c>
      <c r="N5" s="19" t="s">
        <v>653</v>
      </c>
      <c r="O5" s="19" t="s">
        <v>43</v>
      </c>
      <c r="P5" s="19" t="s">
        <v>27</v>
      </c>
      <c r="Q5" s="19" t="s">
        <v>29</v>
      </c>
      <c r="R5" s="24" t="s">
        <v>654</v>
      </c>
      <c r="S5" s="25"/>
    </row>
    <row r="6" spans="1:26" ht="15" customHeight="1">
      <c r="A6" s="19">
        <v>5</v>
      </c>
      <c r="B6" s="20" t="s">
        <v>29</v>
      </c>
      <c r="C6" s="21" t="s">
        <v>44</v>
      </c>
      <c r="D6" s="19" t="s">
        <v>45</v>
      </c>
      <c r="E6" s="21" t="s">
        <v>772</v>
      </c>
      <c r="F6" s="22" t="s">
        <v>771</v>
      </c>
      <c r="G6" s="22" t="s">
        <v>769</v>
      </c>
      <c r="H6" s="19" t="s">
        <v>8</v>
      </c>
      <c r="I6" s="19" t="s">
        <v>46</v>
      </c>
      <c r="J6" s="19">
        <v>340</v>
      </c>
      <c r="K6" s="19">
        <v>556</v>
      </c>
      <c r="L6" s="19">
        <v>0</v>
      </c>
      <c r="M6" s="19" t="s">
        <v>656</v>
      </c>
      <c r="N6" s="19" t="s">
        <v>653</v>
      </c>
      <c r="O6" s="21" t="s">
        <v>770</v>
      </c>
      <c r="P6" s="19" t="s">
        <v>27</v>
      </c>
      <c r="Q6" s="19" t="s">
        <v>29</v>
      </c>
      <c r="R6" s="24" t="s">
        <v>654</v>
      </c>
      <c r="S6" s="26"/>
    </row>
    <row r="7" spans="1:26" ht="15" customHeight="1">
      <c r="A7" s="19">
        <v>6</v>
      </c>
      <c r="B7" s="20" t="s">
        <v>12</v>
      </c>
      <c r="C7" s="21" t="s">
        <v>48</v>
      </c>
      <c r="D7" s="19" t="s">
        <v>49</v>
      </c>
      <c r="E7" s="21" t="s">
        <v>50</v>
      </c>
      <c r="F7" s="22" t="s">
        <v>773</v>
      </c>
      <c r="G7" s="22" t="s">
        <v>747</v>
      </c>
      <c r="H7" s="19" t="s">
        <v>8</v>
      </c>
      <c r="I7" s="19" t="s">
        <v>51</v>
      </c>
      <c r="J7" s="19">
        <v>127</v>
      </c>
      <c r="K7" s="19">
        <v>166</v>
      </c>
      <c r="L7" s="19">
        <v>0</v>
      </c>
      <c r="M7" s="19" t="s">
        <v>52</v>
      </c>
      <c r="N7" s="19" t="s">
        <v>653</v>
      </c>
      <c r="O7" s="19" t="s">
        <v>53</v>
      </c>
      <c r="P7" s="19" t="s">
        <v>27</v>
      </c>
      <c r="Q7" s="19" t="s">
        <v>33</v>
      </c>
      <c r="R7" s="24" t="s">
        <v>654</v>
      </c>
      <c r="S7" s="25"/>
    </row>
    <row r="8" spans="1:26" ht="15" customHeight="1">
      <c r="A8" s="19">
        <v>7</v>
      </c>
      <c r="B8" s="20" t="s">
        <v>29</v>
      </c>
      <c r="C8" s="21" t="s">
        <v>54</v>
      </c>
      <c r="D8" s="19" t="s">
        <v>55</v>
      </c>
      <c r="E8" s="21" t="s">
        <v>56</v>
      </c>
      <c r="F8" s="22" t="s">
        <v>774</v>
      </c>
      <c r="G8" s="23" t="str">
        <f>HYPERLINK("http://www.ahex.cl/","www.ahex.cl")</f>
        <v>www.ahex.cl</v>
      </c>
      <c r="H8" s="19" t="s">
        <v>8</v>
      </c>
      <c r="I8" s="19" t="s">
        <v>57</v>
      </c>
      <c r="J8" s="19">
        <v>0</v>
      </c>
      <c r="K8" s="19">
        <v>21</v>
      </c>
      <c r="L8" s="19">
        <v>18</v>
      </c>
      <c r="M8" s="19" t="s">
        <v>657</v>
      </c>
      <c r="N8" s="19" t="s">
        <v>653</v>
      </c>
      <c r="O8" s="19" t="s">
        <v>58</v>
      </c>
      <c r="P8" s="19" t="s">
        <v>27</v>
      </c>
      <c r="Q8" s="19" t="s">
        <v>29</v>
      </c>
      <c r="R8" s="24" t="s">
        <v>654</v>
      </c>
      <c r="S8" s="25"/>
    </row>
    <row r="9" spans="1:26" ht="15" customHeight="1">
      <c r="A9" s="19">
        <v>8</v>
      </c>
      <c r="B9" s="20" t="s">
        <v>29</v>
      </c>
      <c r="C9" s="21" t="s">
        <v>59</v>
      </c>
      <c r="D9" s="19" t="s">
        <v>60</v>
      </c>
      <c r="E9" s="21" t="s">
        <v>775</v>
      </c>
      <c r="F9" s="22" t="s">
        <v>776</v>
      </c>
      <c r="G9" s="23" t="str">
        <f>HYPERLINK("http://www.hotelalcala.cl/","www.hotelalcala.cl")</f>
        <v>www.hotelalcala.cl</v>
      </c>
      <c r="H9" s="19" t="s">
        <v>8</v>
      </c>
      <c r="I9" s="19" t="s">
        <v>61</v>
      </c>
      <c r="J9" s="19">
        <v>49</v>
      </c>
      <c r="K9" s="19">
        <v>64</v>
      </c>
      <c r="L9" s="19">
        <v>0</v>
      </c>
      <c r="M9" s="19" t="s">
        <v>62</v>
      </c>
      <c r="N9" s="19" t="s">
        <v>653</v>
      </c>
      <c r="O9" s="19" t="s">
        <v>63</v>
      </c>
      <c r="P9" s="19" t="s">
        <v>64</v>
      </c>
      <c r="Q9" s="19" t="s">
        <v>29</v>
      </c>
      <c r="R9" s="24" t="s">
        <v>654</v>
      </c>
      <c r="S9" s="25"/>
    </row>
    <row r="10" spans="1:26" ht="15" customHeight="1">
      <c r="A10" s="19">
        <v>9</v>
      </c>
      <c r="B10" s="20" t="s">
        <v>29</v>
      </c>
      <c r="C10" s="21" t="s">
        <v>65</v>
      </c>
      <c r="D10" s="19" t="s">
        <v>66</v>
      </c>
      <c r="E10" s="21" t="s">
        <v>67</v>
      </c>
      <c r="F10" s="22" t="s">
        <v>913</v>
      </c>
      <c r="G10" s="23" t="str">
        <f>HYPERLINK("http://www.lereve.cl/","www.lereve.cl")</f>
        <v>www.lereve.cl</v>
      </c>
      <c r="H10" s="19" t="s">
        <v>8</v>
      </c>
      <c r="I10" s="19" t="s">
        <v>68</v>
      </c>
      <c r="J10" s="19">
        <v>31</v>
      </c>
      <c r="K10" s="19">
        <v>40</v>
      </c>
      <c r="L10" s="19">
        <v>0</v>
      </c>
      <c r="M10" s="19" t="s">
        <v>69</v>
      </c>
      <c r="N10" s="19" t="s">
        <v>653</v>
      </c>
      <c r="O10" s="19" t="s">
        <v>70</v>
      </c>
      <c r="P10" s="19" t="s">
        <v>27</v>
      </c>
      <c r="Q10" s="19" t="s">
        <v>29</v>
      </c>
      <c r="R10" s="24" t="s">
        <v>654</v>
      </c>
      <c r="S10" s="25"/>
    </row>
    <row r="11" spans="1:26" ht="15" customHeight="1">
      <c r="A11" s="19">
        <v>10</v>
      </c>
      <c r="B11" s="20" t="s">
        <v>29</v>
      </c>
      <c r="C11" s="19" t="s">
        <v>71</v>
      </c>
      <c r="D11" s="21" t="s">
        <v>777</v>
      </c>
      <c r="E11" s="21" t="s">
        <v>72</v>
      </c>
      <c r="F11" s="22" t="s">
        <v>778</v>
      </c>
      <c r="G11" s="22" t="str">
        <f>HYPERLINK("http://www.hotelcarmenere.com/","www.hotelcarmenere.com")</f>
        <v>www.hotelcarmenere.com</v>
      </c>
      <c r="H11" s="19" t="s">
        <v>8</v>
      </c>
      <c r="I11" s="19" t="s">
        <v>73</v>
      </c>
      <c r="J11" s="19">
        <v>5</v>
      </c>
      <c r="K11" s="19">
        <v>6</v>
      </c>
      <c r="L11" s="19">
        <v>0</v>
      </c>
      <c r="M11" s="19" t="s">
        <v>74</v>
      </c>
      <c r="N11" s="19" t="s">
        <v>653</v>
      </c>
      <c r="O11" s="19" t="s">
        <v>75</v>
      </c>
      <c r="P11" s="19" t="s">
        <v>27</v>
      </c>
      <c r="Q11" s="19" t="s">
        <v>29</v>
      </c>
      <c r="R11" s="24" t="s">
        <v>654</v>
      </c>
      <c r="S11" s="25"/>
    </row>
    <row r="12" spans="1:26" ht="15" customHeight="1">
      <c r="A12" s="19">
        <v>11</v>
      </c>
      <c r="B12" s="20" t="s">
        <v>29</v>
      </c>
      <c r="C12" s="21" t="s">
        <v>76</v>
      </c>
      <c r="D12" s="19" t="s">
        <v>77</v>
      </c>
      <c r="E12" s="21" t="s">
        <v>658</v>
      </c>
      <c r="F12" s="22" t="s">
        <v>921</v>
      </c>
      <c r="G12" s="22" t="str">
        <f>HYPERLINK("http://www.hotelcasalyon.cl/","www.hotelcasalyon.cl")</f>
        <v>www.hotelcasalyon.cl</v>
      </c>
      <c r="H12" s="19" t="s">
        <v>8</v>
      </c>
      <c r="I12" s="19" t="s">
        <v>78</v>
      </c>
      <c r="J12" s="19">
        <v>14</v>
      </c>
      <c r="K12" s="19">
        <v>17</v>
      </c>
      <c r="L12" s="19">
        <v>0</v>
      </c>
      <c r="M12" s="19" t="s">
        <v>79</v>
      </c>
      <c r="N12" s="19" t="s">
        <v>80</v>
      </c>
      <c r="O12" s="19" t="s">
        <v>81</v>
      </c>
      <c r="P12" s="19" t="s">
        <v>27</v>
      </c>
      <c r="Q12" s="19" t="s">
        <v>29</v>
      </c>
      <c r="R12" s="24" t="s">
        <v>654</v>
      </c>
      <c r="S12" s="25"/>
    </row>
    <row r="13" spans="1:26" ht="15" customHeight="1">
      <c r="A13" s="19">
        <v>12</v>
      </c>
      <c r="B13" s="20" t="s">
        <v>29</v>
      </c>
      <c r="C13" s="19" t="s">
        <v>82</v>
      </c>
      <c r="D13" s="19" t="s">
        <v>83</v>
      </c>
      <c r="E13" s="21" t="s">
        <v>804</v>
      </c>
      <c r="F13" s="27" t="s">
        <v>779</v>
      </c>
      <c r="G13" s="23" t="str">
        <f>HYPERLINK("http://www.hoteldiegodevelazquez.com/","www.hoteldiegodevelazquez.com")</f>
        <v>www.hoteldiegodevelazquez.com</v>
      </c>
      <c r="H13" s="19" t="s">
        <v>8</v>
      </c>
      <c r="I13" s="19" t="s">
        <v>84</v>
      </c>
      <c r="J13" s="19">
        <v>60</v>
      </c>
      <c r="K13" s="19">
        <v>108</v>
      </c>
      <c r="L13" s="19">
        <v>0</v>
      </c>
      <c r="M13" s="19" t="s">
        <v>85</v>
      </c>
      <c r="N13" s="19" t="s">
        <v>653</v>
      </c>
      <c r="O13" s="19" t="s">
        <v>86</v>
      </c>
      <c r="P13" s="19" t="s">
        <v>27</v>
      </c>
      <c r="Q13" s="19" t="s">
        <v>33</v>
      </c>
      <c r="R13" s="24" t="s">
        <v>654</v>
      </c>
      <c r="S13" s="25"/>
    </row>
    <row r="14" spans="1:26" ht="15" customHeight="1">
      <c r="A14" s="19">
        <v>13</v>
      </c>
      <c r="B14" s="20" t="s">
        <v>29</v>
      </c>
      <c r="C14" s="19" t="s">
        <v>87</v>
      </c>
      <c r="D14" s="19" t="s">
        <v>659</v>
      </c>
      <c r="E14" s="21" t="s">
        <v>749</v>
      </c>
      <c r="F14" s="22" t="s">
        <v>919</v>
      </c>
      <c r="G14" s="23" t="str">
        <f>HYPERLINK("http://www.hoteldonsantiago.cl/","www.hoteldonsantiago.cl")</f>
        <v>www.hoteldonsantiago.cl</v>
      </c>
      <c r="H14" s="19" t="s">
        <v>8</v>
      </c>
      <c r="I14" s="19" t="s">
        <v>88</v>
      </c>
      <c r="J14" s="19">
        <v>13</v>
      </c>
      <c r="K14" s="19">
        <v>17</v>
      </c>
      <c r="L14" s="19">
        <v>0</v>
      </c>
      <c r="M14" s="19" t="s">
        <v>660</v>
      </c>
      <c r="N14" s="19" t="s">
        <v>653</v>
      </c>
      <c r="O14" s="19" t="s">
        <v>90</v>
      </c>
      <c r="P14" s="19" t="s">
        <v>91</v>
      </c>
      <c r="Q14" s="19" t="s">
        <v>28</v>
      </c>
      <c r="R14" s="24" t="s">
        <v>654</v>
      </c>
      <c r="S14" s="25"/>
    </row>
    <row r="15" spans="1:26" ht="15" customHeight="1">
      <c r="A15" s="19">
        <v>14</v>
      </c>
      <c r="B15" s="20" t="s">
        <v>29</v>
      </c>
      <c r="C15" s="19" t="s">
        <v>92</v>
      </c>
      <c r="D15" s="21" t="s">
        <v>93</v>
      </c>
      <c r="E15" s="21" t="s">
        <v>803</v>
      </c>
      <c r="F15" s="22" t="s">
        <v>780</v>
      </c>
      <c r="G15" s="23" t="str">
        <f>HYPERLINK("http://www.hotelelvergel.cl/","www.hotelelvergel.cl")</f>
        <v>www.hotelelvergel.cl</v>
      </c>
      <c r="H15" s="19" t="s">
        <v>8</v>
      </c>
      <c r="I15" s="19" t="s">
        <v>94</v>
      </c>
      <c r="J15" s="19">
        <v>17</v>
      </c>
      <c r="K15" s="19">
        <v>26</v>
      </c>
      <c r="L15" s="19">
        <v>0</v>
      </c>
      <c r="M15" s="19" t="s">
        <v>661</v>
      </c>
      <c r="N15" s="19" t="s">
        <v>653</v>
      </c>
      <c r="O15" s="19" t="s">
        <v>95</v>
      </c>
      <c r="P15" s="19" t="s">
        <v>27</v>
      </c>
      <c r="Q15" s="19" t="s">
        <v>28</v>
      </c>
      <c r="R15" s="24" t="s">
        <v>654</v>
      </c>
      <c r="S15" s="25"/>
    </row>
    <row r="16" spans="1:26" ht="15" customHeight="1">
      <c r="A16" s="19">
        <v>15</v>
      </c>
      <c r="B16" s="20" t="s">
        <v>29</v>
      </c>
      <c r="C16" s="21" t="s">
        <v>96</v>
      </c>
      <c r="D16" s="19" t="s">
        <v>97</v>
      </c>
      <c r="E16" s="19" t="s">
        <v>98</v>
      </c>
      <c r="F16" s="22" t="s">
        <v>662</v>
      </c>
      <c r="G16" s="22" t="s">
        <v>663</v>
      </c>
      <c r="H16" s="19" t="s">
        <v>8</v>
      </c>
      <c r="I16" s="19" t="s">
        <v>99</v>
      </c>
      <c r="J16" s="19">
        <v>8</v>
      </c>
      <c r="K16" s="19">
        <v>0</v>
      </c>
      <c r="L16" s="19">
        <v>0</v>
      </c>
      <c r="M16" s="19" t="s">
        <v>664</v>
      </c>
      <c r="N16" s="19" t="s">
        <v>653</v>
      </c>
      <c r="O16" s="19" t="s">
        <v>665</v>
      </c>
      <c r="P16" s="19" t="s">
        <v>27</v>
      </c>
      <c r="Q16" s="19" t="s">
        <v>29</v>
      </c>
      <c r="R16" s="24" t="s">
        <v>654</v>
      </c>
      <c r="S16" s="25"/>
    </row>
    <row r="17" spans="1:19" ht="15" customHeight="1">
      <c r="A17" s="19">
        <v>16</v>
      </c>
      <c r="B17" s="20" t="s">
        <v>29</v>
      </c>
      <c r="C17" s="19" t="s">
        <v>100</v>
      </c>
      <c r="D17" s="19" t="s">
        <v>101</v>
      </c>
      <c r="E17" s="21" t="s">
        <v>820</v>
      </c>
      <c r="F17" s="22" t="s">
        <v>822</v>
      </c>
      <c r="G17" s="23" t="str">
        <f>HYPERLINK("http://www.ibis.com/","www.ibis.com")</f>
        <v>www.ibis.com</v>
      </c>
      <c r="H17" s="19" t="s">
        <v>8</v>
      </c>
      <c r="I17" s="19" t="s">
        <v>102</v>
      </c>
      <c r="J17" s="19">
        <v>182</v>
      </c>
      <c r="K17" s="19">
        <v>200</v>
      </c>
      <c r="L17" s="19">
        <v>0</v>
      </c>
      <c r="M17" s="19" t="s">
        <v>666</v>
      </c>
      <c r="N17" s="19" t="s">
        <v>653</v>
      </c>
      <c r="O17" s="21" t="s">
        <v>821</v>
      </c>
      <c r="P17" s="19" t="s">
        <v>27</v>
      </c>
      <c r="Q17" s="19" t="s">
        <v>28</v>
      </c>
      <c r="R17" s="24" t="s">
        <v>654</v>
      </c>
      <c r="S17" s="25"/>
    </row>
    <row r="18" spans="1:19" ht="15" customHeight="1">
      <c r="A18" s="19">
        <v>17</v>
      </c>
      <c r="B18" s="20" t="s">
        <v>12</v>
      </c>
      <c r="C18" s="19" t="s">
        <v>103</v>
      </c>
      <c r="D18" s="19" t="s">
        <v>104</v>
      </c>
      <c r="E18" s="21" t="s">
        <v>802</v>
      </c>
      <c r="F18" s="22" t="s">
        <v>750</v>
      </c>
      <c r="G18" s="23" t="str">
        <f>HYPERLINK("http://www.ambassade.cl/","www.ambassade.cl")</f>
        <v>www.ambassade.cl</v>
      </c>
      <c r="H18" s="19" t="s">
        <v>8</v>
      </c>
      <c r="I18" s="19" t="s">
        <v>105</v>
      </c>
      <c r="J18" s="19">
        <v>5</v>
      </c>
      <c r="K18" s="19">
        <v>8</v>
      </c>
      <c r="L18" s="19">
        <v>0</v>
      </c>
      <c r="M18" s="19" t="s">
        <v>106</v>
      </c>
      <c r="N18" s="19" t="s">
        <v>653</v>
      </c>
      <c r="O18" s="21" t="s">
        <v>781</v>
      </c>
      <c r="P18" s="19" t="s">
        <v>27</v>
      </c>
      <c r="Q18" s="19" t="s">
        <v>28</v>
      </c>
      <c r="R18" s="24" t="s">
        <v>654</v>
      </c>
      <c r="S18" s="25"/>
    </row>
    <row r="19" spans="1:19" ht="15" customHeight="1">
      <c r="A19" s="19">
        <v>18</v>
      </c>
      <c r="B19" s="28" t="s">
        <v>29</v>
      </c>
      <c r="C19" s="29" t="s">
        <v>392</v>
      </c>
      <c r="D19" s="29" t="s">
        <v>394</v>
      </c>
      <c r="E19" s="30" t="s">
        <v>395</v>
      </c>
      <c r="F19" s="31" t="s">
        <v>911</v>
      </c>
      <c r="G19" s="31" t="s">
        <v>667</v>
      </c>
      <c r="H19" s="29" t="s">
        <v>8</v>
      </c>
      <c r="I19" s="29" t="s">
        <v>399</v>
      </c>
      <c r="J19" s="29">
        <v>26</v>
      </c>
      <c r="K19" s="29">
        <v>32</v>
      </c>
      <c r="L19" s="29">
        <v>0</v>
      </c>
      <c r="M19" s="29" t="s">
        <v>400</v>
      </c>
      <c r="N19" s="29" t="s">
        <v>653</v>
      </c>
      <c r="O19" s="30" t="s">
        <v>782</v>
      </c>
      <c r="P19" s="29" t="s">
        <v>27</v>
      </c>
      <c r="Q19" s="19" t="s">
        <v>28</v>
      </c>
      <c r="R19" s="24" t="s">
        <v>654</v>
      </c>
      <c r="S19" s="25"/>
    </row>
    <row r="20" spans="1:19" ht="15" customHeight="1">
      <c r="A20" s="19">
        <v>20</v>
      </c>
      <c r="B20" s="20" t="s">
        <v>29</v>
      </c>
      <c r="C20" s="19" t="s">
        <v>109</v>
      </c>
      <c r="D20" s="19" t="s">
        <v>110</v>
      </c>
      <c r="E20" s="19" t="s">
        <v>111</v>
      </c>
      <c r="F20" s="22" t="s">
        <v>751</v>
      </c>
      <c r="G20" s="22" t="s">
        <v>668</v>
      </c>
      <c r="H20" s="19" t="s">
        <v>8</v>
      </c>
      <c r="I20" s="19" t="s">
        <v>112</v>
      </c>
      <c r="J20" s="19">
        <v>12</v>
      </c>
      <c r="K20" s="19">
        <v>0</v>
      </c>
      <c r="L20" s="19">
        <v>0</v>
      </c>
      <c r="M20" s="19" t="s">
        <v>113</v>
      </c>
      <c r="N20" s="19" t="s">
        <v>653</v>
      </c>
      <c r="O20" s="19" t="s">
        <v>114</v>
      </c>
      <c r="P20" s="19" t="s">
        <v>27</v>
      </c>
      <c r="Q20" s="19" t="s">
        <v>29</v>
      </c>
      <c r="R20" s="24" t="s">
        <v>654</v>
      </c>
      <c r="S20" s="25"/>
    </row>
    <row r="21" spans="1:19" ht="15" customHeight="1">
      <c r="A21" s="19">
        <v>21</v>
      </c>
      <c r="B21" s="20" t="s">
        <v>29</v>
      </c>
      <c r="C21" s="19" t="s">
        <v>115</v>
      </c>
      <c r="D21" s="19" t="s">
        <v>116</v>
      </c>
      <c r="E21" s="19" t="s">
        <v>669</v>
      </c>
      <c r="F21" s="22" t="s">
        <v>784</v>
      </c>
      <c r="G21" s="23" t="str">
        <f>HYPERLINK("http://www.hotelneruda.cl/","www.hotelneruda.cl")</f>
        <v>www.hotelneruda.cl</v>
      </c>
      <c r="H21" s="19" t="s">
        <v>8</v>
      </c>
      <c r="I21" s="19" t="s">
        <v>117</v>
      </c>
      <c r="J21" s="19">
        <v>112</v>
      </c>
      <c r="K21" s="19">
        <v>130</v>
      </c>
      <c r="L21" s="19">
        <v>0</v>
      </c>
      <c r="M21" s="19" t="s">
        <v>118</v>
      </c>
      <c r="N21" s="19" t="s">
        <v>653</v>
      </c>
      <c r="O21" s="19" t="s">
        <v>119</v>
      </c>
      <c r="P21" s="19" t="s">
        <v>27</v>
      </c>
      <c r="Q21" s="19" t="s">
        <v>29</v>
      </c>
      <c r="R21" s="24" t="s">
        <v>654</v>
      </c>
      <c r="S21" s="25"/>
    </row>
    <row r="22" spans="1:19" ht="15" customHeight="1">
      <c r="A22" s="19">
        <v>22</v>
      </c>
      <c r="B22" s="20" t="s">
        <v>29</v>
      </c>
      <c r="C22" s="21" t="s">
        <v>120</v>
      </c>
      <c r="D22" s="21" t="s">
        <v>832</v>
      </c>
      <c r="E22" s="21" t="s">
        <v>121</v>
      </c>
      <c r="F22" s="22" t="s">
        <v>786</v>
      </c>
      <c r="G22" s="23" t="str">
        <f>HYPERLINK("http://www.nh-hotels.com/","www.nh-hotels.com")</f>
        <v>www.nh-hotels.com</v>
      </c>
      <c r="H22" s="19" t="s">
        <v>8</v>
      </c>
      <c r="I22" s="19" t="s">
        <v>122</v>
      </c>
      <c r="J22" s="19">
        <v>122</v>
      </c>
      <c r="K22" s="19">
        <v>152</v>
      </c>
      <c r="L22" s="19">
        <v>0</v>
      </c>
      <c r="M22" s="19" t="s">
        <v>123</v>
      </c>
      <c r="N22" s="19" t="s">
        <v>653</v>
      </c>
      <c r="O22" s="19" t="s">
        <v>670</v>
      </c>
      <c r="P22" s="19" t="s">
        <v>27</v>
      </c>
      <c r="Q22" s="19" t="s">
        <v>33</v>
      </c>
      <c r="R22" s="24" t="s">
        <v>654</v>
      </c>
      <c r="S22" s="25"/>
    </row>
    <row r="23" spans="1:19" ht="15" customHeight="1">
      <c r="A23" s="19">
        <v>23</v>
      </c>
      <c r="B23" s="20" t="s">
        <v>29</v>
      </c>
      <c r="C23" s="19" t="s">
        <v>124</v>
      </c>
      <c r="D23" s="19" t="s">
        <v>671</v>
      </c>
      <c r="E23" s="21" t="s">
        <v>672</v>
      </c>
      <c r="F23" s="22" t="s">
        <v>818</v>
      </c>
      <c r="G23" s="23" t="str">
        <f>HYPERLINK("http://www.orlyhotel.com/","www.orlyhotel.com")</f>
        <v>www.orlyhotel.com</v>
      </c>
      <c r="H23" s="19" t="s">
        <v>8</v>
      </c>
      <c r="I23" s="19" t="s">
        <v>125</v>
      </c>
      <c r="J23" s="19">
        <v>28</v>
      </c>
      <c r="K23" s="19">
        <v>33</v>
      </c>
      <c r="L23" s="19">
        <v>0</v>
      </c>
      <c r="M23" s="19" t="s">
        <v>126</v>
      </c>
      <c r="N23" s="19" t="s">
        <v>653</v>
      </c>
      <c r="O23" s="19" t="s">
        <v>342</v>
      </c>
      <c r="P23" s="19" t="s">
        <v>27</v>
      </c>
      <c r="Q23" s="19" t="s">
        <v>29</v>
      </c>
      <c r="R23" s="24" t="s">
        <v>654</v>
      </c>
      <c r="S23" s="25"/>
    </row>
    <row r="24" spans="1:19" ht="15" customHeight="1">
      <c r="A24" s="19">
        <v>24</v>
      </c>
      <c r="B24" s="20" t="s">
        <v>29</v>
      </c>
      <c r="C24" s="19" t="s">
        <v>127</v>
      </c>
      <c r="D24" s="19" t="s">
        <v>128</v>
      </c>
      <c r="E24" s="21" t="s">
        <v>801</v>
      </c>
      <c r="F24" s="22" t="s">
        <v>914</v>
      </c>
      <c r="G24" s="22" t="s">
        <v>785</v>
      </c>
      <c r="H24" s="19" t="s">
        <v>8</v>
      </c>
      <c r="I24" s="19" t="s">
        <v>129</v>
      </c>
      <c r="J24" s="19">
        <v>49</v>
      </c>
      <c r="K24" s="19">
        <v>78</v>
      </c>
      <c r="L24" s="19">
        <v>0</v>
      </c>
      <c r="M24" s="19" t="s">
        <v>673</v>
      </c>
      <c r="N24" s="19" t="s">
        <v>653</v>
      </c>
      <c r="O24" s="19" t="s">
        <v>674</v>
      </c>
      <c r="P24" s="19" t="s">
        <v>27</v>
      </c>
      <c r="Q24" s="19" t="s">
        <v>28</v>
      </c>
      <c r="R24" s="24" t="s">
        <v>654</v>
      </c>
      <c r="S24" s="25"/>
    </row>
    <row r="25" spans="1:19" ht="15" customHeight="1">
      <c r="A25" s="19">
        <v>25</v>
      </c>
      <c r="B25" s="20" t="s">
        <v>29</v>
      </c>
      <c r="C25" s="19" t="s">
        <v>130</v>
      </c>
      <c r="D25" s="19" t="s">
        <v>131</v>
      </c>
      <c r="E25" s="19" t="s">
        <v>675</v>
      </c>
      <c r="F25" s="22" t="s">
        <v>787</v>
      </c>
      <c r="G25" s="23" t="str">
        <f>HYPERLINK("http://www.hotelramdas.cl/","www.hotelramdas.cl")</f>
        <v>www.hotelramdas.cl</v>
      </c>
      <c r="H25" s="19" t="s">
        <v>8</v>
      </c>
      <c r="I25" s="19" t="s">
        <v>132</v>
      </c>
      <c r="J25" s="19">
        <v>14</v>
      </c>
      <c r="K25" s="19">
        <v>28</v>
      </c>
      <c r="L25" s="19">
        <v>0</v>
      </c>
      <c r="M25" s="19" t="s">
        <v>133</v>
      </c>
      <c r="N25" s="19" t="s">
        <v>89</v>
      </c>
      <c r="O25" s="19" t="s">
        <v>134</v>
      </c>
      <c r="P25" s="19" t="s">
        <v>27</v>
      </c>
      <c r="Q25" s="19" t="s">
        <v>29</v>
      </c>
      <c r="R25" s="24" t="s">
        <v>654</v>
      </c>
      <c r="S25" s="25"/>
    </row>
    <row r="26" spans="1:19" ht="15" customHeight="1">
      <c r="A26" s="19">
        <v>26</v>
      </c>
      <c r="B26" s="20" t="s">
        <v>29</v>
      </c>
      <c r="C26" s="19" t="s">
        <v>135</v>
      </c>
      <c r="D26" s="19" t="s">
        <v>676</v>
      </c>
      <c r="E26" s="21" t="s">
        <v>800</v>
      </c>
      <c r="F26" s="22" t="s">
        <v>789</v>
      </c>
      <c r="G26" s="22" t="s">
        <v>677</v>
      </c>
      <c r="H26" s="19" t="s">
        <v>8</v>
      </c>
      <c r="I26" s="19" t="s">
        <v>136</v>
      </c>
      <c r="J26" s="19">
        <v>12</v>
      </c>
      <c r="K26" s="19">
        <v>19</v>
      </c>
      <c r="L26" s="19">
        <v>0</v>
      </c>
      <c r="M26" s="19" t="s">
        <v>137</v>
      </c>
      <c r="N26" s="19" t="s">
        <v>89</v>
      </c>
      <c r="O26" s="21" t="s">
        <v>788</v>
      </c>
      <c r="P26" s="19" t="s">
        <v>64</v>
      </c>
      <c r="Q26" s="19" t="s">
        <v>29</v>
      </c>
      <c r="R26" s="24" t="s">
        <v>654</v>
      </c>
      <c r="S26" s="25"/>
    </row>
    <row r="27" spans="1:19" ht="15" customHeight="1">
      <c r="A27" s="19">
        <v>27</v>
      </c>
      <c r="B27" s="20" t="s">
        <v>29</v>
      </c>
      <c r="C27" s="19" t="s">
        <v>138</v>
      </c>
      <c r="D27" s="19" t="s">
        <v>139</v>
      </c>
      <c r="E27" s="21" t="s">
        <v>140</v>
      </c>
      <c r="F27" s="22" t="s">
        <v>791</v>
      </c>
      <c r="G27" s="23" t="str">
        <f>HYPERLINK("http://www.solacehotel.cl/","www.solacehotel.cl")</f>
        <v>www.solacehotel.cl</v>
      </c>
      <c r="H27" s="19" t="s">
        <v>8</v>
      </c>
      <c r="I27" s="19" t="s">
        <v>141</v>
      </c>
      <c r="J27" s="19">
        <v>108</v>
      </c>
      <c r="K27" s="19">
        <v>138</v>
      </c>
      <c r="L27" s="19">
        <v>0</v>
      </c>
      <c r="M27" s="19" t="s">
        <v>251</v>
      </c>
      <c r="N27" s="19" t="s">
        <v>47</v>
      </c>
      <c r="O27" s="21" t="s">
        <v>790</v>
      </c>
      <c r="P27" s="19" t="s">
        <v>27</v>
      </c>
      <c r="Q27" s="19" t="s">
        <v>33</v>
      </c>
      <c r="R27" s="24" t="s">
        <v>654</v>
      </c>
      <c r="S27" s="25"/>
    </row>
    <row r="28" spans="1:19" ht="15" customHeight="1">
      <c r="A28" s="19">
        <v>28</v>
      </c>
      <c r="B28" s="20" t="s">
        <v>29</v>
      </c>
      <c r="C28" s="19" t="s">
        <v>142</v>
      </c>
      <c r="D28" s="19" t="s">
        <v>678</v>
      </c>
      <c r="E28" s="21" t="s">
        <v>792</v>
      </c>
      <c r="F28" s="22" t="s">
        <v>793</v>
      </c>
      <c r="G28" s="23" t="str">
        <f t="shared" ref="G28" si="0">HYPERLINK("http://www.hoteltorremayor.cl/","www.hoteltorremayor.cl")</f>
        <v>www.hoteltorremayor.cl</v>
      </c>
      <c r="H28" s="19" t="s">
        <v>8</v>
      </c>
      <c r="I28" s="19" t="s">
        <v>143</v>
      </c>
      <c r="J28" s="19">
        <v>100</v>
      </c>
      <c r="K28" s="19">
        <v>154</v>
      </c>
      <c r="L28" s="19">
        <v>0</v>
      </c>
      <c r="M28" s="19" t="s">
        <v>144</v>
      </c>
      <c r="N28" s="19" t="s">
        <v>653</v>
      </c>
      <c r="O28" s="21" t="s">
        <v>145</v>
      </c>
      <c r="P28" s="19" t="s">
        <v>27</v>
      </c>
      <c r="Q28" s="19" t="s">
        <v>33</v>
      </c>
      <c r="R28" s="24" t="s">
        <v>654</v>
      </c>
      <c r="S28" s="25"/>
    </row>
    <row r="29" spans="1:19" ht="15" customHeight="1">
      <c r="A29" s="19">
        <v>29</v>
      </c>
      <c r="B29" s="28" t="s">
        <v>29</v>
      </c>
      <c r="C29" s="29" t="s">
        <v>518</v>
      </c>
      <c r="D29" s="29" t="s">
        <v>520</v>
      </c>
      <c r="E29" s="30" t="s">
        <v>794</v>
      </c>
      <c r="F29" s="31" t="s">
        <v>795</v>
      </c>
      <c r="G29" s="32" t="s">
        <v>679</v>
      </c>
      <c r="H29" s="29" t="s">
        <v>8</v>
      </c>
      <c r="I29" s="29" t="s">
        <v>527</v>
      </c>
      <c r="J29" s="29">
        <v>92</v>
      </c>
      <c r="K29" s="29">
        <v>184</v>
      </c>
      <c r="L29" s="29">
        <v>0</v>
      </c>
      <c r="M29" s="29" t="s">
        <v>528</v>
      </c>
      <c r="N29" s="29" t="s">
        <v>89</v>
      </c>
      <c r="O29" s="29" t="s">
        <v>529</v>
      </c>
      <c r="P29" s="29" t="s">
        <v>27</v>
      </c>
      <c r="Q29" s="19" t="s">
        <v>29</v>
      </c>
      <c r="R29" s="24" t="s">
        <v>654</v>
      </c>
      <c r="S29" s="25"/>
    </row>
    <row r="30" spans="1:19" ht="15" customHeight="1">
      <c r="A30" s="19">
        <v>30</v>
      </c>
      <c r="B30" s="20" t="s">
        <v>29</v>
      </c>
      <c r="C30" s="21" t="s">
        <v>680</v>
      </c>
      <c r="D30" s="19" t="s">
        <v>146</v>
      </c>
      <c r="E30" s="33" t="s">
        <v>147</v>
      </c>
      <c r="F30" s="22" t="s">
        <v>797</v>
      </c>
      <c r="G30" s="22" t="s">
        <v>796</v>
      </c>
      <c r="H30" s="19" t="s">
        <v>8</v>
      </c>
      <c r="I30" s="19" t="s">
        <v>148</v>
      </c>
      <c r="J30" s="19">
        <v>12</v>
      </c>
      <c r="K30" s="19">
        <v>14</v>
      </c>
      <c r="L30" s="19">
        <v>0</v>
      </c>
      <c r="M30" s="19" t="s">
        <v>149</v>
      </c>
      <c r="N30" s="19" t="s">
        <v>89</v>
      </c>
      <c r="O30" s="19" t="s">
        <v>150</v>
      </c>
      <c r="P30" s="19" t="s">
        <v>27</v>
      </c>
      <c r="Q30" s="19" t="s">
        <v>29</v>
      </c>
      <c r="R30" s="24" t="s">
        <v>654</v>
      </c>
      <c r="S30" s="25"/>
    </row>
    <row r="31" spans="1:19" ht="15" customHeight="1">
      <c r="A31" s="19">
        <v>31</v>
      </c>
      <c r="B31" s="20" t="s">
        <v>29</v>
      </c>
      <c r="C31" s="19" t="s">
        <v>151</v>
      </c>
      <c r="D31" s="19" t="s">
        <v>152</v>
      </c>
      <c r="E31" s="21" t="s">
        <v>799</v>
      </c>
      <c r="F31" s="22" t="s">
        <v>798</v>
      </c>
      <c r="G31" s="23" t="str">
        <f>HYPERLINK("http://www.meridianosur.cl/","www.meridianosur.cl")</f>
        <v>www.meridianosur.cl</v>
      </c>
      <c r="H31" s="19" t="s">
        <v>8</v>
      </c>
      <c r="I31" s="19" t="s">
        <v>153</v>
      </c>
      <c r="J31" s="19">
        <v>9</v>
      </c>
      <c r="K31" s="19">
        <v>14</v>
      </c>
      <c r="L31" s="19">
        <v>0</v>
      </c>
      <c r="M31" s="19" t="s">
        <v>681</v>
      </c>
      <c r="N31" s="19" t="s">
        <v>653</v>
      </c>
      <c r="O31" s="19" t="s">
        <v>154</v>
      </c>
      <c r="P31" s="19" t="s">
        <v>27</v>
      </c>
      <c r="Q31" s="19" t="s">
        <v>28</v>
      </c>
      <c r="R31" s="24" t="s">
        <v>654</v>
      </c>
      <c r="S31" s="25"/>
    </row>
    <row r="32" spans="1:19" ht="15" customHeight="1">
      <c r="A32" s="19">
        <v>32</v>
      </c>
      <c r="B32" s="20" t="s">
        <v>12</v>
      </c>
      <c r="C32" s="19" t="s">
        <v>155</v>
      </c>
      <c r="D32" s="19" t="s">
        <v>156</v>
      </c>
      <c r="E32" s="21" t="s">
        <v>752</v>
      </c>
      <c r="F32" s="22" t="s">
        <v>805</v>
      </c>
      <c r="G32" s="23" t="str">
        <f>HYPERLINK("http://www.panamericanahoteles.cl/","www.panamericanahoteles.cl")</f>
        <v>www.panamericanahoteles.cl</v>
      </c>
      <c r="H32" s="19" t="s">
        <v>8</v>
      </c>
      <c r="I32" s="19" t="s">
        <v>157</v>
      </c>
      <c r="J32" s="19">
        <v>75</v>
      </c>
      <c r="K32" s="19">
        <v>0</v>
      </c>
      <c r="L32" s="19">
        <v>0</v>
      </c>
      <c r="M32" s="19" t="s">
        <v>158</v>
      </c>
      <c r="N32" s="19" t="s">
        <v>653</v>
      </c>
      <c r="O32" s="19" t="s">
        <v>682</v>
      </c>
      <c r="P32" s="19" t="s">
        <v>27</v>
      </c>
      <c r="Q32" s="19" t="s">
        <v>33</v>
      </c>
      <c r="R32" s="24" t="s">
        <v>654</v>
      </c>
      <c r="S32" s="25"/>
    </row>
    <row r="33" spans="1:19" ht="15" customHeight="1">
      <c r="A33" s="19">
        <v>33</v>
      </c>
      <c r="B33" s="20" t="s">
        <v>29</v>
      </c>
      <c r="C33" s="19" t="s">
        <v>159</v>
      </c>
      <c r="D33" s="19" t="s">
        <v>160</v>
      </c>
      <c r="E33" s="19" t="s">
        <v>683</v>
      </c>
      <c r="F33" s="22" t="s">
        <v>806</v>
      </c>
      <c r="G33" s="23" t="str">
        <f>HYPERLINK("http://www.posadadelsalvador.cl/","www.posadadelsalvador.cl")</f>
        <v>www.posadadelsalvador.cl</v>
      </c>
      <c r="H33" s="19" t="s">
        <v>8</v>
      </c>
      <c r="I33" s="19" t="s">
        <v>161</v>
      </c>
      <c r="J33" s="19">
        <v>45</v>
      </c>
      <c r="K33" s="19">
        <v>80</v>
      </c>
      <c r="L33" s="19">
        <v>0</v>
      </c>
      <c r="M33" s="19" t="s">
        <v>684</v>
      </c>
      <c r="N33" s="19" t="s">
        <v>653</v>
      </c>
      <c r="O33" s="19" t="s">
        <v>162</v>
      </c>
      <c r="P33" s="19" t="s">
        <v>27</v>
      </c>
      <c r="Q33" s="19" t="s">
        <v>28</v>
      </c>
      <c r="R33" s="24" t="s">
        <v>654</v>
      </c>
      <c r="S33" s="25"/>
    </row>
    <row r="34" spans="1:19" ht="15" customHeight="1">
      <c r="A34" s="19">
        <v>36</v>
      </c>
      <c r="B34" s="20" t="s">
        <v>29</v>
      </c>
      <c r="C34" s="19" t="s">
        <v>163</v>
      </c>
      <c r="D34" s="21" t="s">
        <v>573</v>
      </c>
      <c r="E34" s="19" t="s">
        <v>685</v>
      </c>
      <c r="F34" s="22" t="s">
        <v>892</v>
      </c>
      <c r="G34" s="23" t="str">
        <f>HYPERLINK("http://www.temporent.cl/","www.temporent.cl")</f>
        <v>www.temporent.cl</v>
      </c>
      <c r="H34" s="19" t="s">
        <v>8</v>
      </c>
      <c r="I34" s="19" t="s">
        <v>164</v>
      </c>
      <c r="J34" s="19">
        <v>62</v>
      </c>
      <c r="K34" s="19">
        <v>0</v>
      </c>
      <c r="L34" s="19">
        <v>13</v>
      </c>
      <c r="M34" s="19" t="s">
        <v>165</v>
      </c>
      <c r="N34" s="19" t="s">
        <v>89</v>
      </c>
      <c r="O34" s="21" t="s">
        <v>807</v>
      </c>
      <c r="P34" s="19" t="s">
        <v>27</v>
      </c>
      <c r="Q34" s="19" t="s">
        <v>29</v>
      </c>
      <c r="R34" s="24" t="s">
        <v>654</v>
      </c>
      <c r="S34" s="25"/>
    </row>
    <row r="35" spans="1:19" ht="15" customHeight="1">
      <c r="A35" s="19">
        <v>37</v>
      </c>
      <c r="B35" s="20" t="s">
        <v>29</v>
      </c>
      <c r="C35" s="19" t="s">
        <v>166</v>
      </c>
      <c r="D35" s="21" t="s">
        <v>167</v>
      </c>
      <c r="E35" s="21" t="s">
        <v>686</v>
      </c>
      <c r="F35" s="22" t="s">
        <v>808</v>
      </c>
      <c r="G35" s="23" t="str">
        <f>HYPERLINK("http://www.theaubrey.com/","www.theaubrey.com")</f>
        <v>www.theaubrey.com</v>
      </c>
      <c r="H35" s="19" t="s">
        <v>8</v>
      </c>
      <c r="I35" s="19" t="s">
        <v>168</v>
      </c>
      <c r="J35" s="19">
        <v>15</v>
      </c>
      <c r="K35" s="19">
        <v>15</v>
      </c>
      <c r="L35" s="19">
        <v>0</v>
      </c>
      <c r="M35" s="19" t="s">
        <v>169</v>
      </c>
      <c r="N35" s="19" t="s">
        <v>89</v>
      </c>
      <c r="O35" s="21" t="s">
        <v>809</v>
      </c>
      <c r="P35" s="19" t="s">
        <v>27</v>
      </c>
      <c r="Q35" s="19" t="s">
        <v>29</v>
      </c>
      <c r="R35" s="24" t="s">
        <v>654</v>
      </c>
      <c r="S35" s="25"/>
    </row>
    <row r="36" spans="1:19" ht="15" customHeight="1">
      <c r="A36" s="19">
        <v>38</v>
      </c>
      <c r="B36" s="20" t="s">
        <v>29</v>
      </c>
      <c r="C36" s="19" t="s">
        <v>170</v>
      </c>
      <c r="D36" s="19" t="s">
        <v>687</v>
      </c>
      <c r="E36" s="21" t="s">
        <v>810</v>
      </c>
      <c r="F36" s="22" t="s">
        <v>753</v>
      </c>
      <c r="G36" s="23" t="str">
        <f>HYPERLINK("http://www.tintoboutiquehotel.com/","www.tintoboutiquehotel.com")</f>
        <v>www.tintoboutiquehotel.com</v>
      </c>
      <c r="H36" s="19" t="s">
        <v>8</v>
      </c>
      <c r="I36" s="19" t="s">
        <v>171</v>
      </c>
      <c r="J36" s="19">
        <v>8</v>
      </c>
      <c r="K36" s="19">
        <v>8</v>
      </c>
      <c r="L36" s="19">
        <v>0</v>
      </c>
      <c r="M36" s="19" t="s">
        <v>688</v>
      </c>
      <c r="N36" s="19" t="s">
        <v>653</v>
      </c>
      <c r="O36" s="19" t="s">
        <v>172</v>
      </c>
      <c r="P36" s="19" t="s">
        <v>173</v>
      </c>
      <c r="Q36" s="19" t="s">
        <v>29</v>
      </c>
      <c r="R36" s="24" t="s">
        <v>654</v>
      </c>
      <c r="S36" s="25"/>
    </row>
    <row r="37" spans="1:19" ht="15" customHeight="1">
      <c r="A37" s="19">
        <v>39</v>
      </c>
      <c r="B37" s="20" t="s">
        <v>29</v>
      </c>
      <c r="C37" s="19" t="s">
        <v>174</v>
      </c>
      <c r="D37" s="19" t="s">
        <v>175</v>
      </c>
      <c r="E37" s="21" t="s">
        <v>811</v>
      </c>
      <c r="F37" s="22" t="s">
        <v>812</v>
      </c>
      <c r="G37" s="34" t="s">
        <v>754</v>
      </c>
      <c r="H37" s="19" t="s">
        <v>8</v>
      </c>
      <c r="I37" s="19" t="s">
        <v>176</v>
      </c>
      <c r="J37" s="19">
        <v>23</v>
      </c>
      <c r="K37" s="19">
        <v>46</v>
      </c>
      <c r="L37" s="19">
        <v>0</v>
      </c>
      <c r="M37" s="19" t="s">
        <v>689</v>
      </c>
      <c r="N37" s="19" t="s">
        <v>89</v>
      </c>
      <c r="O37" s="19" t="s">
        <v>177</v>
      </c>
      <c r="P37" s="19" t="s">
        <v>27</v>
      </c>
      <c r="Q37" s="19" t="s">
        <v>29</v>
      </c>
      <c r="R37" s="24" t="s">
        <v>654</v>
      </c>
      <c r="S37" s="25"/>
    </row>
    <row r="38" spans="1:19" ht="15" customHeight="1">
      <c r="A38" s="19">
        <v>40</v>
      </c>
      <c r="B38" s="20" t="s">
        <v>29</v>
      </c>
      <c r="C38" s="19" t="s">
        <v>178</v>
      </c>
      <c r="D38" s="21" t="s">
        <v>179</v>
      </c>
      <c r="E38" s="21" t="s">
        <v>755</v>
      </c>
      <c r="F38" s="22" t="s">
        <v>814</v>
      </c>
      <c r="G38" s="23" t="str">
        <f>HYPERLINK("http://www.castillorojohotel.com/","www.castillorojohotel.com")</f>
        <v>www.castillorojohotel.com</v>
      </c>
      <c r="H38" s="19" t="s">
        <v>8</v>
      </c>
      <c r="I38" s="19" t="s">
        <v>180</v>
      </c>
      <c r="J38" s="19">
        <v>19</v>
      </c>
      <c r="K38" s="19">
        <v>21</v>
      </c>
      <c r="L38" s="19">
        <v>0</v>
      </c>
      <c r="M38" s="19" t="s">
        <v>181</v>
      </c>
      <c r="N38" s="19" t="s">
        <v>653</v>
      </c>
      <c r="O38" s="21" t="s">
        <v>813</v>
      </c>
      <c r="P38" s="19" t="s">
        <v>27</v>
      </c>
      <c r="Q38" s="19" t="s">
        <v>29</v>
      </c>
      <c r="R38" s="24" t="s">
        <v>654</v>
      </c>
      <c r="S38" s="25"/>
    </row>
    <row r="39" spans="1:19" ht="15" customHeight="1">
      <c r="A39" s="19">
        <v>41</v>
      </c>
      <c r="B39" s="20" t="s">
        <v>12</v>
      </c>
      <c r="C39" s="19" t="s">
        <v>182</v>
      </c>
      <c r="D39" s="19" t="s">
        <v>183</v>
      </c>
      <c r="E39" s="21" t="s">
        <v>815</v>
      </c>
      <c r="F39" s="22" t="s">
        <v>819</v>
      </c>
      <c r="G39" s="22" t="s">
        <v>756</v>
      </c>
      <c r="H39" s="19" t="s">
        <v>8</v>
      </c>
      <c r="I39" s="19" t="s">
        <v>184</v>
      </c>
      <c r="J39" s="19">
        <v>62</v>
      </c>
      <c r="K39" s="19">
        <v>90</v>
      </c>
      <c r="L39" s="19">
        <v>0</v>
      </c>
      <c r="M39" s="19" t="s">
        <v>185</v>
      </c>
      <c r="N39" s="19" t="s">
        <v>89</v>
      </c>
      <c r="O39" s="19" t="s">
        <v>186</v>
      </c>
      <c r="P39" s="19" t="s">
        <v>27</v>
      </c>
      <c r="Q39" s="19" t="s">
        <v>187</v>
      </c>
      <c r="R39" s="24" t="s">
        <v>654</v>
      </c>
      <c r="S39" s="25"/>
    </row>
    <row r="40" spans="1:19" ht="15" customHeight="1">
      <c r="A40" s="19">
        <v>42</v>
      </c>
      <c r="B40" s="20" t="s">
        <v>29</v>
      </c>
      <c r="C40" s="19" t="s">
        <v>188</v>
      </c>
      <c r="D40" s="19" t="s">
        <v>189</v>
      </c>
      <c r="E40" s="21" t="s">
        <v>816</v>
      </c>
      <c r="F40" s="22" t="s">
        <v>817</v>
      </c>
      <c r="G40" s="22" t="s">
        <v>690</v>
      </c>
      <c r="H40" s="19" t="s">
        <v>8</v>
      </c>
      <c r="I40" s="19" t="s">
        <v>190</v>
      </c>
      <c r="J40" s="19">
        <v>5</v>
      </c>
      <c r="K40" s="19">
        <v>12</v>
      </c>
      <c r="L40" s="19">
        <v>0</v>
      </c>
      <c r="M40" s="19" t="s">
        <v>191</v>
      </c>
      <c r="N40" s="19" t="s">
        <v>25</v>
      </c>
      <c r="O40" s="19" t="s">
        <v>192</v>
      </c>
      <c r="P40" s="19" t="s">
        <v>91</v>
      </c>
      <c r="Q40" s="19" t="s">
        <v>29</v>
      </c>
      <c r="R40" s="24" t="s">
        <v>654</v>
      </c>
      <c r="S40" s="25"/>
    </row>
    <row r="41" spans="1:19" ht="15" customHeight="1">
      <c r="A41" s="19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5" customHeight="1">
      <c r="A42" s="6"/>
      <c r="B42" s="6"/>
      <c r="C42" s="6"/>
      <c r="D42" s="6"/>
      <c r="E42" s="6"/>
      <c r="F42" s="6"/>
      <c r="G42" s="6"/>
      <c r="H42" s="5"/>
      <c r="I42" s="6"/>
      <c r="J42" s="6"/>
      <c r="K42" s="6"/>
      <c r="L42" s="6"/>
      <c r="M42" s="6"/>
      <c r="N42" s="6"/>
      <c r="O42" s="6"/>
      <c r="P42" s="6"/>
      <c r="Q42" s="6"/>
      <c r="R42" s="7"/>
    </row>
    <row r="43" spans="1:19" ht="12.75" customHeight="1">
      <c r="A43" s="6"/>
      <c r="B43" s="6"/>
      <c r="C43" s="6"/>
      <c r="D43" s="6"/>
      <c r="E43" s="6"/>
      <c r="F43" s="6"/>
      <c r="G43" s="6"/>
      <c r="H43" s="5"/>
      <c r="I43" s="6"/>
      <c r="J43" s="6"/>
      <c r="K43" s="6"/>
      <c r="L43" s="6"/>
      <c r="M43" s="6"/>
      <c r="N43" s="6"/>
      <c r="O43" s="6"/>
      <c r="P43" s="6"/>
      <c r="Q43" s="6"/>
      <c r="R43" s="7"/>
    </row>
    <row r="44" spans="1:19" ht="12.75" customHeight="1">
      <c r="A44" s="6"/>
      <c r="B44" s="6"/>
      <c r="C44" s="6"/>
      <c r="D44" s="6"/>
      <c r="E44" s="6"/>
      <c r="F44" s="6"/>
      <c r="G44" s="6"/>
      <c r="H44" s="5"/>
      <c r="I44" s="6"/>
      <c r="J44" s="6"/>
      <c r="K44" s="6"/>
      <c r="L44" s="6"/>
      <c r="M44" s="6"/>
      <c r="N44" s="6"/>
      <c r="O44" s="6"/>
      <c r="P44" s="6"/>
      <c r="Q44" s="6"/>
      <c r="R44" s="7"/>
    </row>
    <row r="45" spans="1:19" ht="12.75" customHeight="1">
      <c r="A45" s="9" t="s">
        <v>193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7"/>
    </row>
    <row r="46" spans="1:19" ht="12.75" customHeight="1">
      <c r="A46" s="41" t="s">
        <v>0</v>
      </c>
      <c r="B46" s="42" t="s">
        <v>13</v>
      </c>
      <c r="C46" s="42" t="s">
        <v>11</v>
      </c>
      <c r="D46" s="42" t="s">
        <v>1</v>
      </c>
      <c r="E46" s="42" t="s">
        <v>2</v>
      </c>
      <c r="F46" s="42" t="s">
        <v>7</v>
      </c>
      <c r="G46" s="42" t="s">
        <v>3</v>
      </c>
      <c r="H46" s="42" t="s">
        <v>5</v>
      </c>
      <c r="I46" s="42" t="s">
        <v>14</v>
      </c>
      <c r="J46" s="42" t="s">
        <v>15</v>
      </c>
      <c r="K46" s="42" t="s">
        <v>16</v>
      </c>
      <c r="L46" s="42" t="s">
        <v>17</v>
      </c>
      <c r="M46" s="42" t="s">
        <v>18</v>
      </c>
      <c r="N46" s="42" t="s">
        <v>10</v>
      </c>
      <c r="O46" s="42" t="s">
        <v>6</v>
      </c>
      <c r="P46" s="42" t="s">
        <v>9</v>
      </c>
      <c r="Q46" s="43" t="s">
        <v>19</v>
      </c>
      <c r="R46" s="7"/>
    </row>
    <row r="47" spans="1:19" ht="15" customHeight="1">
      <c r="A47" s="19">
        <v>1</v>
      </c>
      <c r="B47" s="44" t="s">
        <v>29</v>
      </c>
      <c r="C47" s="19" t="s">
        <v>194</v>
      </c>
      <c r="D47" s="19" t="s">
        <v>195</v>
      </c>
      <c r="E47" s="33" t="s">
        <v>757</v>
      </c>
      <c r="F47" s="22" t="s">
        <v>909</v>
      </c>
      <c r="G47" s="45" t="str">
        <f>HYPERLINK("http://www.hotelstanford.cl/","www.hotelstanford.cl")</f>
        <v>www.hotelstanford.cl</v>
      </c>
      <c r="H47" s="19" t="s">
        <v>8</v>
      </c>
      <c r="I47" s="19" t="s">
        <v>196</v>
      </c>
      <c r="J47" s="19"/>
      <c r="K47" s="19"/>
      <c r="L47" s="19"/>
      <c r="M47" s="19" t="s">
        <v>197</v>
      </c>
      <c r="N47" s="19" t="s">
        <v>89</v>
      </c>
      <c r="O47" s="21" t="s">
        <v>198</v>
      </c>
      <c r="P47" s="19" t="s">
        <v>27</v>
      </c>
      <c r="Q47" s="19" t="s">
        <v>654</v>
      </c>
      <c r="R47" s="7"/>
    </row>
    <row r="48" spans="1:19" ht="15" customHeight="1">
      <c r="A48" s="19">
        <v>2</v>
      </c>
      <c r="B48" s="44" t="s">
        <v>12</v>
      </c>
      <c r="C48" s="19" t="s">
        <v>199</v>
      </c>
      <c r="D48" s="21" t="s">
        <v>200</v>
      </c>
      <c r="E48" s="21" t="s">
        <v>201</v>
      </c>
      <c r="F48" s="22" t="s">
        <v>758</v>
      </c>
      <c r="G48" s="45" t="str">
        <f>HYPERLINK("http://www.eurotel.cl/","www.eurotel.cl")</f>
        <v>www.eurotel.cl</v>
      </c>
      <c r="H48" s="19" t="s">
        <v>8</v>
      </c>
      <c r="I48" s="19" t="s">
        <v>202</v>
      </c>
      <c r="J48" s="19"/>
      <c r="K48" s="19"/>
      <c r="L48" s="19"/>
      <c r="M48" s="19" t="s">
        <v>203</v>
      </c>
      <c r="N48" s="19" t="s">
        <v>25</v>
      </c>
      <c r="O48" s="19" t="s">
        <v>204</v>
      </c>
      <c r="P48" s="19" t="s">
        <v>27</v>
      </c>
      <c r="Q48" s="19" t="s">
        <v>654</v>
      </c>
      <c r="R48" s="7"/>
    </row>
    <row r="49" spans="1:18" ht="12.75" customHeight="1">
      <c r="A49" s="19">
        <v>3</v>
      </c>
      <c r="B49" s="44" t="s">
        <v>29</v>
      </c>
      <c r="C49" s="19" t="s">
        <v>205</v>
      </c>
      <c r="D49" s="19" t="s">
        <v>206</v>
      </c>
      <c r="E49" s="21" t="s">
        <v>207</v>
      </c>
      <c r="F49" s="22" t="s">
        <v>691</v>
      </c>
      <c r="G49" s="45" t="str">
        <f>HYPERLINK("http://www.hotel-lasflores.cl/","www.hotel-lasflores.cl")</f>
        <v>www.hotel-lasflores.cl</v>
      </c>
      <c r="H49" s="19" t="s">
        <v>8</v>
      </c>
      <c r="I49" s="19" t="s">
        <v>208</v>
      </c>
      <c r="J49" s="19"/>
      <c r="K49" s="19"/>
      <c r="L49" s="19"/>
      <c r="M49" s="19" t="s">
        <v>209</v>
      </c>
      <c r="N49" s="19" t="s">
        <v>25</v>
      </c>
      <c r="O49" s="19" t="s">
        <v>210</v>
      </c>
      <c r="P49" s="19" t="s">
        <v>27</v>
      </c>
      <c r="Q49" s="19" t="s">
        <v>654</v>
      </c>
      <c r="R49" s="7"/>
    </row>
    <row r="50" spans="1:18" ht="12.75" customHeight="1">
      <c r="A50" s="19">
        <v>4</v>
      </c>
      <c r="B50" s="44" t="s">
        <v>12</v>
      </c>
      <c r="C50" s="19" t="s">
        <v>211</v>
      </c>
      <c r="D50" s="21" t="s">
        <v>212</v>
      </c>
      <c r="E50" s="21" t="s">
        <v>759</v>
      </c>
      <c r="F50" s="22" t="s">
        <v>760</v>
      </c>
      <c r="G50" s="45" t="str">
        <f>HYPERLINK("http://www.hotellyon.cl/","www.hotellyon.cl")</f>
        <v>www.hotellyon.cl</v>
      </c>
      <c r="H50" s="19" t="s">
        <v>8</v>
      </c>
      <c r="I50" s="19" t="s">
        <v>214</v>
      </c>
      <c r="J50" s="19"/>
      <c r="K50" s="19"/>
      <c r="L50" s="19"/>
      <c r="M50" s="19" t="s">
        <v>217</v>
      </c>
      <c r="N50" s="19" t="s">
        <v>89</v>
      </c>
      <c r="O50" s="19" t="s">
        <v>219</v>
      </c>
      <c r="P50" s="19" t="s">
        <v>27</v>
      </c>
      <c r="Q50" s="19" t="s">
        <v>654</v>
      </c>
      <c r="R50" s="7"/>
    </row>
    <row r="51" spans="1:18" ht="12.75" customHeight="1">
      <c r="A51" s="19">
        <v>5</v>
      </c>
      <c r="B51" s="44" t="s">
        <v>29</v>
      </c>
      <c r="C51" s="19" t="s">
        <v>220</v>
      </c>
      <c r="D51" s="19" t="s">
        <v>221</v>
      </c>
      <c r="E51" s="21" t="s">
        <v>761</v>
      </c>
      <c r="F51" s="22" t="s">
        <v>924</v>
      </c>
      <c r="G51" s="45" t="str">
        <f t="shared" ref="G51:G52" si="1">HYPERLINK("http://www.hotelesprincipado.com/","www.hotelesprincipado.com")</f>
        <v>www.hotelesprincipado.com</v>
      </c>
      <c r="H51" s="19" t="s">
        <v>8</v>
      </c>
      <c r="I51" s="19" t="s">
        <v>227</v>
      </c>
      <c r="J51" s="19"/>
      <c r="K51" s="19"/>
      <c r="L51" s="19"/>
      <c r="M51" s="19" t="s">
        <v>228</v>
      </c>
      <c r="N51" s="19" t="s">
        <v>89</v>
      </c>
      <c r="O51" s="21" t="s">
        <v>229</v>
      </c>
      <c r="P51" s="19" t="s">
        <v>230</v>
      </c>
      <c r="Q51" s="19" t="s">
        <v>654</v>
      </c>
      <c r="R51" s="7"/>
    </row>
    <row r="52" spans="1:18" ht="12.75" customHeight="1">
      <c r="A52" s="19">
        <v>6</v>
      </c>
      <c r="B52" s="44" t="s">
        <v>29</v>
      </c>
      <c r="C52" s="19" t="s">
        <v>231</v>
      </c>
      <c r="D52" s="19" t="s">
        <v>232</v>
      </c>
      <c r="E52" s="19" t="s">
        <v>233</v>
      </c>
      <c r="F52" s="46" t="s">
        <v>234</v>
      </c>
      <c r="G52" s="45" t="str">
        <f t="shared" si="1"/>
        <v>www.hotelesprincipado.com</v>
      </c>
      <c r="H52" s="19" t="s">
        <v>8</v>
      </c>
      <c r="I52" s="19" t="s">
        <v>240</v>
      </c>
      <c r="J52" s="19"/>
      <c r="K52" s="19"/>
      <c r="L52" s="19"/>
      <c r="M52" s="19" t="s">
        <v>241</v>
      </c>
      <c r="N52" s="19" t="s">
        <v>25</v>
      </c>
      <c r="O52" s="21" t="s">
        <v>923</v>
      </c>
      <c r="P52" s="19" t="s">
        <v>230</v>
      </c>
      <c r="Q52" s="19" t="s">
        <v>654</v>
      </c>
      <c r="R52" s="7"/>
    </row>
    <row r="53" spans="1:18" ht="12.75" customHeight="1">
      <c r="A53" s="19">
        <v>7</v>
      </c>
      <c r="B53" s="44" t="s">
        <v>29</v>
      </c>
      <c r="C53" s="19" t="s">
        <v>242</v>
      </c>
      <c r="D53" s="19" t="s">
        <v>243</v>
      </c>
      <c r="E53" s="21" t="s">
        <v>244</v>
      </c>
      <c r="F53" s="45" t="str">
        <f>HYPERLINK("mailto:mmeliboski@parkplaza.cl","mmeliboski@parkplaza.cl")</f>
        <v>mmeliboski@parkplaza.cl</v>
      </c>
      <c r="G53" s="45" t="str">
        <f>HYPERLINK("http://www.parkplaza.cl/","www.parkplaza.cl")</f>
        <v>www.parkplaza.cl</v>
      </c>
      <c r="H53" s="19" t="s">
        <v>8</v>
      </c>
      <c r="I53" s="19" t="s">
        <v>250</v>
      </c>
      <c r="J53" s="19"/>
      <c r="K53" s="19"/>
      <c r="L53" s="19"/>
      <c r="M53" s="19" t="s">
        <v>251</v>
      </c>
      <c r="N53" s="19" t="s">
        <v>251</v>
      </c>
      <c r="O53" s="21" t="s">
        <v>603</v>
      </c>
      <c r="P53" s="19" t="s">
        <v>252</v>
      </c>
      <c r="Q53" s="19" t="s">
        <v>654</v>
      </c>
      <c r="R53" s="7"/>
    </row>
    <row r="54" spans="1:18" ht="12.75" customHeight="1">
      <c r="A54" s="19">
        <v>8</v>
      </c>
      <c r="B54" s="44" t="s">
        <v>29</v>
      </c>
      <c r="C54" s="19" t="s">
        <v>253</v>
      </c>
      <c r="D54" s="21" t="s">
        <v>254</v>
      </c>
      <c r="E54" s="21" t="s">
        <v>762</v>
      </c>
      <c r="F54" s="22" t="s">
        <v>912</v>
      </c>
      <c r="G54" s="45" t="str">
        <f>HYPERLINK("http://www.hotelbaleareschile.cl/","www.hotelbaleareschile.cl")</f>
        <v>www.hotelbaleareschile.cl</v>
      </c>
      <c r="H54" s="19" t="s">
        <v>8</v>
      </c>
      <c r="I54" s="19" t="s">
        <v>261</v>
      </c>
      <c r="J54" s="19"/>
      <c r="K54" s="19"/>
      <c r="L54" s="19"/>
      <c r="M54" s="19" t="s">
        <v>262</v>
      </c>
      <c r="N54" s="19" t="s">
        <v>25</v>
      </c>
      <c r="O54" s="19" t="s">
        <v>263</v>
      </c>
      <c r="P54" s="19" t="s">
        <v>27</v>
      </c>
      <c r="Q54" s="19" t="s">
        <v>654</v>
      </c>
      <c r="R54" s="7"/>
    </row>
    <row r="55" spans="1:18" ht="12.75" customHeight="1">
      <c r="A55" s="19">
        <v>9</v>
      </c>
      <c r="B55" s="44" t="s">
        <v>29</v>
      </c>
      <c r="C55" s="19" t="s">
        <v>264</v>
      </c>
      <c r="D55" s="19" t="s">
        <v>265</v>
      </c>
      <c r="E55" s="21" t="s">
        <v>823</v>
      </c>
      <c r="F55" s="22" t="s">
        <v>826</v>
      </c>
      <c r="G55" s="22" t="s">
        <v>824</v>
      </c>
      <c r="H55" s="19" t="s">
        <v>8</v>
      </c>
      <c r="I55" s="19" t="s">
        <v>227</v>
      </c>
      <c r="J55" s="19"/>
      <c r="K55" s="19"/>
      <c r="L55" s="19"/>
      <c r="M55" s="19" t="s">
        <v>271</v>
      </c>
      <c r="N55" s="19" t="s">
        <v>89</v>
      </c>
      <c r="O55" s="21" t="s">
        <v>825</v>
      </c>
      <c r="P55" s="19" t="s">
        <v>272</v>
      </c>
      <c r="Q55" s="19" t="s">
        <v>654</v>
      </c>
      <c r="R55" s="7"/>
    </row>
    <row r="56" spans="1:18" ht="12.75" customHeight="1">
      <c r="A56" s="19">
        <v>10</v>
      </c>
      <c r="B56" s="44" t="s">
        <v>29</v>
      </c>
      <c r="C56" s="19" t="s">
        <v>273</v>
      </c>
      <c r="D56" s="19" t="s">
        <v>274</v>
      </c>
      <c r="E56" s="21" t="s">
        <v>763</v>
      </c>
      <c r="F56" s="22" t="s">
        <v>764</v>
      </c>
      <c r="G56" s="45" t="str">
        <f>HYPERLINK("http://www.hoteloporto.cl/","www.hoteloporto.cl")</f>
        <v>www.hoteloporto.cl</v>
      </c>
      <c r="H56" s="19" t="s">
        <v>8</v>
      </c>
      <c r="I56" s="19" t="s">
        <v>279</v>
      </c>
      <c r="J56" s="19"/>
      <c r="K56" s="19"/>
      <c r="L56" s="19"/>
      <c r="M56" s="19" t="s">
        <v>280</v>
      </c>
      <c r="N56" s="19" t="s">
        <v>89</v>
      </c>
      <c r="O56" s="19" t="s">
        <v>281</v>
      </c>
      <c r="P56" s="19" t="s">
        <v>27</v>
      </c>
      <c r="Q56" s="19" t="s">
        <v>654</v>
      </c>
      <c r="R56" s="7"/>
    </row>
    <row r="57" spans="1:18" ht="12.75" customHeight="1">
      <c r="A57" s="19">
        <v>11</v>
      </c>
      <c r="B57" s="44" t="s">
        <v>29</v>
      </c>
      <c r="C57" s="19" t="s">
        <v>282</v>
      </c>
      <c r="D57" s="19" t="s">
        <v>283</v>
      </c>
      <c r="E57" s="21" t="s">
        <v>284</v>
      </c>
      <c r="F57" s="22" t="s">
        <v>765</v>
      </c>
      <c r="G57" s="45" t="str">
        <f>HYPERLINK("http://www.hotelmito.cl/","www.hotelmito.cl")</f>
        <v>www.hotelmito.cl</v>
      </c>
      <c r="H57" s="19" t="s">
        <v>8</v>
      </c>
      <c r="I57" s="19" t="s">
        <v>290</v>
      </c>
      <c r="J57" s="19"/>
      <c r="K57" s="19"/>
      <c r="L57" s="19"/>
      <c r="M57" s="19" t="s">
        <v>292</v>
      </c>
      <c r="N57" s="19" t="s">
        <v>25</v>
      </c>
      <c r="O57" s="19" t="s">
        <v>294</v>
      </c>
      <c r="P57" s="19" t="s">
        <v>27</v>
      </c>
      <c r="Q57" s="19" t="s">
        <v>654</v>
      </c>
      <c r="R57" s="7"/>
    </row>
    <row r="58" spans="1:18" ht="12.75" customHeight="1">
      <c r="A58" s="37"/>
      <c r="B58" s="38"/>
      <c r="C58" s="39" t="s">
        <v>692</v>
      </c>
      <c r="D58" s="37"/>
      <c r="E58" s="37"/>
      <c r="F58" s="40"/>
      <c r="G58" s="40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7"/>
    </row>
    <row r="59" spans="1:18" ht="12.75" customHeight="1">
      <c r="A59" s="1"/>
      <c r="B59" s="3"/>
      <c r="C59" s="1"/>
      <c r="D59" s="1"/>
      <c r="E59" s="1"/>
      <c r="F59" s="1"/>
      <c r="G59" s="1"/>
      <c r="I59" s="1"/>
      <c r="J59" s="1"/>
      <c r="K59" s="1"/>
      <c r="L59" s="1"/>
      <c r="M59" s="1"/>
      <c r="N59" s="1"/>
      <c r="O59" s="1"/>
      <c r="P59" s="1"/>
      <c r="Q59" s="1"/>
    </row>
    <row r="60" spans="1:18" ht="12.75" customHeight="1">
      <c r="A60" s="1"/>
      <c r="B60" s="3"/>
      <c r="C60" s="1"/>
      <c r="D60" s="1"/>
      <c r="E60" s="1"/>
      <c r="F60" s="1"/>
      <c r="G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2.75" customHeight="1">
      <c r="A61" s="1"/>
      <c r="B61" s="3"/>
      <c r="C61" s="1"/>
      <c r="D61" s="1"/>
      <c r="E61" s="1"/>
      <c r="F61" s="1"/>
      <c r="G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2.75" customHeight="1">
      <c r="A62" s="1"/>
      <c r="B62" s="3"/>
      <c r="C62" s="1"/>
      <c r="D62" s="1"/>
      <c r="E62" s="1"/>
      <c r="F62" s="1"/>
      <c r="G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12.75" customHeight="1">
      <c r="A63" s="1"/>
      <c r="B63" s="3"/>
      <c r="C63" s="1"/>
      <c r="D63" s="1"/>
      <c r="E63" s="1"/>
      <c r="F63" s="1"/>
      <c r="G63" s="1"/>
      <c r="I63" s="1"/>
      <c r="J63" s="1"/>
      <c r="K63" s="1"/>
      <c r="L63" s="1"/>
      <c r="M63" s="1"/>
      <c r="N63" s="1"/>
      <c r="O63" s="1"/>
      <c r="P63" s="1"/>
      <c r="Q63" s="1"/>
    </row>
    <row r="64" spans="1:18" ht="12.75" customHeight="1">
      <c r="A64" s="1"/>
      <c r="B64" s="3"/>
      <c r="C64" s="1"/>
      <c r="D64" s="1"/>
      <c r="E64" s="1"/>
      <c r="F64" s="1"/>
      <c r="G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>
      <c r="A65" s="1"/>
      <c r="B65" s="3"/>
      <c r="C65" s="1"/>
      <c r="D65" s="1"/>
      <c r="E65" s="1"/>
      <c r="F65" s="1"/>
      <c r="G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>
      <c r="A66" s="1"/>
      <c r="B66" s="3"/>
      <c r="C66" s="1"/>
      <c r="D66" s="1"/>
      <c r="E66" s="1"/>
      <c r="F66" s="1"/>
      <c r="G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>
      <c r="A67" s="1"/>
      <c r="B67" s="3"/>
      <c r="C67" s="1"/>
      <c r="D67" s="1"/>
      <c r="E67" s="1"/>
      <c r="F67" s="1"/>
      <c r="G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>
      <c r="A68" s="1"/>
      <c r="B68" s="3"/>
      <c r="C68" s="1"/>
      <c r="D68" s="1"/>
      <c r="E68" s="1"/>
      <c r="F68" s="1"/>
      <c r="G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>
      <c r="A69" s="1"/>
      <c r="B69" s="3"/>
      <c r="C69" s="1"/>
      <c r="D69" s="1"/>
      <c r="E69" s="1"/>
      <c r="F69" s="1"/>
      <c r="G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>
      <c r="A70" s="1"/>
      <c r="B70" s="3"/>
      <c r="C70" s="1"/>
      <c r="D70" s="1"/>
      <c r="E70" s="1"/>
      <c r="F70" s="1"/>
      <c r="G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>
      <c r="A71" s="1"/>
      <c r="B71" s="3"/>
      <c r="C71" s="1"/>
      <c r="D71" s="1"/>
      <c r="E71" s="1"/>
      <c r="F71" s="1"/>
      <c r="G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>
      <c r="A72" s="1"/>
      <c r="B72" s="1"/>
      <c r="C72" s="1"/>
      <c r="D72" s="1"/>
      <c r="E72" s="1"/>
      <c r="F72" s="1"/>
      <c r="G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>
      <c r="A73" s="1"/>
      <c r="B73" s="1"/>
      <c r="C73" s="1"/>
      <c r="D73" s="1"/>
      <c r="E73" s="1"/>
      <c r="F73" s="1"/>
      <c r="G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>
      <c r="A74" s="1"/>
      <c r="B74" s="1"/>
      <c r="C74" s="1"/>
      <c r="D74" s="1"/>
      <c r="E74" s="1"/>
      <c r="F74" s="1"/>
      <c r="G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>
      <c r="A75" s="1"/>
      <c r="B75" s="1"/>
      <c r="C75" s="1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>
      <c r="A76" s="1"/>
      <c r="B76" s="1"/>
      <c r="C76" s="1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>
      <c r="A77" s="1"/>
      <c r="B77" s="1"/>
      <c r="C77" s="1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>
      <c r="A78" s="1"/>
      <c r="B78" s="1"/>
      <c r="C78" s="1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>
      <c r="A79" s="1"/>
      <c r="B79" s="1"/>
      <c r="C79" s="1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>
      <c r="A80" s="1"/>
      <c r="B80" s="1"/>
      <c r="C80" s="1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>
      <c r="A81" s="1"/>
      <c r="B81" s="1"/>
      <c r="C81" s="1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>
      <c r="A82" s="1"/>
      <c r="B82" s="1"/>
      <c r="C82" s="1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>
      <c r="A83" s="1"/>
      <c r="B83" s="1"/>
      <c r="C83" s="1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>
      <c r="A84" s="1"/>
      <c r="B84" s="1"/>
      <c r="C84" s="1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>
      <c r="A85" s="1"/>
      <c r="B85" s="1"/>
      <c r="C85" s="1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>
      <c r="A86" s="1"/>
      <c r="B86" s="1"/>
      <c r="C86" s="1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>
      <c r="A87" s="1"/>
      <c r="B87" s="1"/>
      <c r="C87" s="1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>
      <c r="A88" s="1"/>
      <c r="B88" s="1"/>
      <c r="C88" s="1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>
      <c r="A89" s="1"/>
      <c r="B89" s="1"/>
      <c r="C89" s="1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>
      <c r="A90" s="1"/>
      <c r="B90" s="1"/>
      <c r="C90" s="1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>
      <c r="A91" s="1"/>
      <c r="B91" s="1"/>
      <c r="C91" s="1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>
      <c r="A92" s="1"/>
      <c r="B92" s="1"/>
      <c r="C92" s="1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>
      <c r="A93" s="1"/>
      <c r="B93" s="1"/>
      <c r="C93" s="1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>
      <c r="A94" s="1"/>
      <c r="B94" s="1"/>
      <c r="C94" s="1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>
      <c r="A95" s="1"/>
      <c r="B95" s="1"/>
      <c r="C95" s="1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>
      <c r="A96" s="1"/>
      <c r="B96" s="1"/>
      <c r="C96" s="1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>
      <c r="A97" s="1"/>
      <c r="B97" s="1"/>
      <c r="C97" s="1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>
      <c r="A98" s="1"/>
      <c r="B98" s="1"/>
      <c r="C98" s="1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customHeight="1">
      <c r="A99" s="1"/>
      <c r="B99" s="1"/>
      <c r="C99" s="1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>
      <c r="A100" s="1"/>
      <c r="B100" s="1"/>
      <c r="C100" s="1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>
      <c r="A101" s="1"/>
      <c r="B101" s="1"/>
      <c r="C101" s="1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>
      <c r="A102" s="1"/>
      <c r="B102" s="1"/>
      <c r="C102" s="1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>
      <c r="A103" s="1"/>
      <c r="B103" s="1"/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>
      <c r="A104" s="1"/>
      <c r="B104" s="1"/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customHeight="1">
      <c r="A105" s="1"/>
      <c r="B105" s="1"/>
      <c r="C105" s="1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>
      <c r="A106" s="1"/>
      <c r="B106" s="1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customHeight="1">
      <c r="A107" s="1"/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customHeight="1">
      <c r="A108" s="1"/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 customHeight="1">
      <c r="A109" s="1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 customHeight="1">
      <c r="A110" s="1"/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 customHeight="1">
      <c r="A111" s="1"/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 customHeight="1">
      <c r="A112" s="1"/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customHeight="1">
      <c r="A113" s="1"/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customHeight="1">
      <c r="A114" s="1"/>
      <c r="B114" s="1"/>
      <c r="C114" s="1"/>
      <c r="D114" s="1"/>
      <c r="E114" s="1"/>
      <c r="F114" s="1"/>
      <c r="G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customHeight="1">
      <c r="A115" s="1"/>
      <c r="B115" s="1"/>
      <c r="C115" s="1"/>
      <c r="D115" s="1"/>
      <c r="E115" s="1"/>
      <c r="F115" s="1"/>
      <c r="G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>
      <c r="A116" s="1"/>
      <c r="B116" s="1"/>
      <c r="C116" s="1"/>
      <c r="D116" s="1"/>
      <c r="E116" s="1"/>
      <c r="F116" s="1"/>
      <c r="G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customHeight="1">
      <c r="A117" s="1"/>
      <c r="B117" s="1"/>
      <c r="C117" s="1"/>
      <c r="D117" s="1"/>
      <c r="E117" s="1"/>
      <c r="F117" s="1"/>
      <c r="G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customHeight="1">
      <c r="A118" s="1"/>
      <c r="B118" s="1"/>
      <c r="C118" s="1"/>
      <c r="D118" s="1"/>
      <c r="E118" s="1"/>
      <c r="F118" s="1"/>
      <c r="G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customHeight="1">
      <c r="A119" s="1"/>
      <c r="B119" s="1"/>
      <c r="C119" s="1"/>
      <c r="D119" s="1"/>
      <c r="E119" s="1"/>
      <c r="F119" s="1"/>
      <c r="G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customHeight="1">
      <c r="A120" s="1"/>
      <c r="B120" s="1"/>
      <c r="C120" s="1"/>
      <c r="D120" s="1"/>
      <c r="E120" s="1"/>
      <c r="F120" s="1"/>
      <c r="G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customHeight="1">
      <c r="A121" s="1"/>
      <c r="B121" s="1"/>
      <c r="C121" s="1"/>
      <c r="D121" s="1"/>
      <c r="E121" s="1"/>
      <c r="F121" s="1"/>
      <c r="G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customHeight="1">
      <c r="A122" s="1"/>
      <c r="B122" s="1"/>
      <c r="C122" s="1"/>
      <c r="D122" s="1"/>
      <c r="E122" s="1"/>
      <c r="F122" s="1"/>
      <c r="G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>
      <c r="A123" s="1"/>
      <c r="B123" s="1"/>
      <c r="C123" s="1"/>
      <c r="D123" s="1"/>
      <c r="E123" s="1"/>
      <c r="F123" s="1"/>
      <c r="G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customHeight="1">
      <c r="A124" s="1"/>
      <c r="B124" s="1"/>
      <c r="C124" s="1"/>
      <c r="D124" s="1"/>
      <c r="E124" s="1"/>
      <c r="F124" s="1"/>
      <c r="G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customHeight="1">
      <c r="A125" s="1"/>
      <c r="B125" s="1"/>
      <c r="C125" s="1"/>
      <c r="D125" s="1"/>
      <c r="E125" s="1"/>
      <c r="F125" s="1"/>
      <c r="G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customHeight="1">
      <c r="A126" s="1"/>
      <c r="B126" s="1"/>
      <c r="C126" s="1"/>
      <c r="D126" s="1"/>
      <c r="E126" s="1"/>
      <c r="F126" s="1"/>
      <c r="G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customHeight="1">
      <c r="A127" s="1"/>
      <c r="B127" s="1"/>
      <c r="C127" s="1"/>
      <c r="D127" s="1"/>
      <c r="E127" s="1"/>
      <c r="F127" s="1"/>
      <c r="G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customHeight="1">
      <c r="A128" s="1"/>
      <c r="B128" s="1"/>
      <c r="C128" s="1"/>
      <c r="D128" s="1"/>
      <c r="E128" s="1"/>
      <c r="F128" s="1"/>
      <c r="G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customHeight="1">
      <c r="A129" s="1"/>
      <c r="B129" s="1"/>
      <c r="C129" s="1"/>
      <c r="D129" s="1"/>
      <c r="E129" s="1"/>
      <c r="F129" s="1"/>
      <c r="G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customHeight="1">
      <c r="A130" s="1"/>
      <c r="B130" s="1"/>
      <c r="C130" s="1"/>
      <c r="D130" s="1"/>
      <c r="E130" s="1"/>
      <c r="F130" s="1"/>
      <c r="G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customHeight="1">
      <c r="A131" s="1"/>
      <c r="B131" s="1"/>
      <c r="C131" s="1"/>
      <c r="D131" s="1"/>
      <c r="E131" s="1"/>
      <c r="F131" s="1"/>
      <c r="G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customHeight="1">
      <c r="A132" s="1"/>
      <c r="B132" s="1"/>
      <c r="C132" s="1"/>
      <c r="D132" s="1"/>
      <c r="E132" s="1"/>
      <c r="F132" s="1"/>
      <c r="G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customHeight="1">
      <c r="A133" s="1"/>
      <c r="B133" s="1"/>
      <c r="C133" s="1"/>
      <c r="D133" s="1"/>
      <c r="E133" s="1"/>
      <c r="F133" s="1"/>
      <c r="G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customHeight="1">
      <c r="A134" s="1"/>
      <c r="B134" s="1"/>
      <c r="C134" s="1"/>
      <c r="D134" s="1"/>
      <c r="E134" s="1"/>
      <c r="F134" s="1"/>
      <c r="G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customHeight="1">
      <c r="A135" s="1"/>
      <c r="B135" s="1"/>
      <c r="C135" s="1"/>
      <c r="D135" s="1"/>
      <c r="E135" s="1"/>
      <c r="F135" s="1"/>
      <c r="G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customHeight="1">
      <c r="A136" s="1"/>
      <c r="B136" s="1"/>
      <c r="C136" s="1"/>
      <c r="D136" s="1"/>
      <c r="E136" s="1"/>
      <c r="F136" s="1"/>
      <c r="G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customHeight="1">
      <c r="A137" s="1"/>
      <c r="B137" s="1"/>
      <c r="C137" s="1"/>
      <c r="D137" s="1"/>
      <c r="E137" s="1"/>
      <c r="F137" s="1"/>
      <c r="G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customHeight="1">
      <c r="A138" s="1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customHeight="1">
      <c r="A139" s="1"/>
      <c r="B139" s="1"/>
      <c r="C139" s="1"/>
      <c r="D139" s="1"/>
      <c r="E139" s="1"/>
      <c r="F139" s="1"/>
      <c r="G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customHeight="1">
      <c r="A140" s="1"/>
      <c r="B140" s="1"/>
      <c r="C140" s="1"/>
      <c r="D140" s="1"/>
      <c r="E140" s="1"/>
      <c r="F140" s="1"/>
      <c r="G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customHeight="1">
      <c r="A141" s="1"/>
      <c r="B141" s="1"/>
      <c r="C141" s="1"/>
      <c r="D141" s="1"/>
      <c r="E141" s="1"/>
      <c r="F141" s="1"/>
      <c r="G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customHeight="1">
      <c r="A142" s="1"/>
      <c r="B142" s="1"/>
      <c r="C142" s="1"/>
      <c r="D142" s="1"/>
      <c r="E142" s="1"/>
      <c r="F142" s="1"/>
      <c r="G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customHeight="1">
      <c r="A143" s="1"/>
      <c r="B143" s="1"/>
      <c r="C143" s="1"/>
      <c r="D143" s="1"/>
      <c r="E143" s="1"/>
      <c r="F143" s="1"/>
      <c r="G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customHeight="1">
      <c r="A144" s="1"/>
      <c r="B144" s="1"/>
      <c r="C144" s="1"/>
      <c r="D144" s="1"/>
      <c r="E144" s="1"/>
      <c r="F144" s="1"/>
      <c r="G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customHeight="1">
      <c r="A145" s="1"/>
      <c r="B145" s="1"/>
      <c r="C145" s="1"/>
      <c r="D145" s="1"/>
      <c r="E145" s="1"/>
      <c r="F145" s="1"/>
      <c r="G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customHeight="1">
      <c r="A146" s="1"/>
      <c r="B146" s="1"/>
      <c r="C146" s="1"/>
      <c r="D146" s="1"/>
      <c r="E146" s="1"/>
      <c r="F146" s="1"/>
      <c r="G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 customHeight="1">
      <c r="A147" s="1"/>
      <c r="B147" s="1"/>
      <c r="C147" s="1"/>
      <c r="D147" s="1"/>
      <c r="E147" s="1"/>
      <c r="F147" s="1"/>
      <c r="G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 customHeight="1">
      <c r="A148" s="1"/>
      <c r="B148" s="1"/>
      <c r="C148" s="1"/>
      <c r="D148" s="1"/>
      <c r="E148" s="1"/>
      <c r="F148" s="1"/>
      <c r="G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 customHeight="1">
      <c r="A149" s="1"/>
      <c r="B149" s="1"/>
      <c r="C149" s="1"/>
      <c r="D149" s="1"/>
      <c r="E149" s="1"/>
      <c r="F149" s="1"/>
      <c r="G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 customHeight="1">
      <c r="A150" s="1"/>
      <c r="B150" s="1"/>
      <c r="C150" s="1"/>
      <c r="D150" s="1"/>
      <c r="E150" s="1"/>
      <c r="F150" s="1"/>
      <c r="G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 customHeight="1">
      <c r="A151" s="1"/>
      <c r="B151" s="1"/>
      <c r="C151" s="1"/>
      <c r="D151" s="1"/>
      <c r="E151" s="1"/>
      <c r="F151" s="1"/>
      <c r="G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 customHeight="1">
      <c r="A152" s="1"/>
      <c r="B152" s="1"/>
      <c r="C152" s="1"/>
      <c r="D152" s="1"/>
      <c r="E152" s="1"/>
      <c r="F152" s="1"/>
      <c r="G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 customHeight="1">
      <c r="A153" s="1"/>
      <c r="B153" s="1"/>
      <c r="C153" s="1"/>
      <c r="D153" s="1"/>
      <c r="E153" s="1"/>
      <c r="F153" s="1"/>
      <c r="G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 customHeight="1">
      <c r="A154" s="1"/>
      <c r="B154" s="1"/>
      <c r="C154" s="1"/>
      <c r="D154" s="1"/>
      <c r="E154" s="1"/>
      <c r="F154" s="1"/>
      <c r="G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 customHeight="1">
      <c r="A155" s="1"/>
      <c r="B155" s="1"/>
      <c r="C155" s="1"/>
      <c r="D155" s="1"/>
      <c r="E155" s="1"/>
      <c r="F155" s="1"/>
      <c r="G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 customHeight="1">
      <c r="A156" s="1"/>
      <c r="B156" s="1"/>
      <c r="C156" s="1"/>
      <c r="D156" s="1"/>
      <c r="E156" s="1"/>
      <c r="F156" s="1"/>
      <c r="G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 customHeight="1">
      <c r="A157" s="1"/>
      <c r="B157" s="1"/>
      <c r="C157" s="1"/>
      <c r="D157" s="1"/>
      <c r="E157" s="1"/>
      <c r="F157" s="1"/>
      <c r="G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 customHeight="1">
      <c r="A158" s="1"/>
      <c r="B158" s="1"/>
      <c r="C158" s="1"/>
      <c r="D158" s="1"/>
      <c r="E158" s="1"/>
      <c r="F158" s="1"/>
      <c r="G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 customHeight="1">
      <c r="A159" s="1"/>
      <c r="B159" s="1"/>
      <c r="C159" s="1"/>
      <c r="D159" s="1"/>
      <c r="E159" s="1"/>
      <c r="F159" s="1"/>
      <c r="G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 customHeight="1">
      <c r="A160" s="1"/>
      <c r="B160" s="1"/>
      <c r="C160" s="1"/>
      <c r="D160" s="1"/>
      <c r="E160" s="1"/>
      <c r="F160" s="1"/>
      <c r="G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 customHeight="1">
      <c r="A161" s="1"/>
      <c r="B161" s="1"/>
      <c r="C161" s="1"/>
      <c r="D161" s="1"/>
      <c r="E161" s="1"/>
      <c r="F161" s="1"/>
      <c r="G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 customHeight="1">
      <c r="A162" s="1"/>
      <c r="B162" s="1"/>
      <c r="C162" s="1"/>
      <c r="D162" s="1"/>
      <c r="E162" s="1"/>
      <c r="F162" s="1"/>
      <c r="G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 customHeight="1">
      <c r="A163" s="1"/>
      <c r="B163" s="1"/>
      <c r="C163" s="1"/>
      <c r="D163" s="1"/>
      <c r="E163" s="1"/>
      <c r="F163" s="1"/>
      <c r="G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 customHeight="1">
      <c r="A164" s="1"/>
      <c r="B164" s="1"/>
      <c r="C164" s="1"/>
      <c r="D164" s="1"/>
      <c r="E164" s="1"/>
      <c r="F164" s="1"/>
      <c r="G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 customHeight="1">
      <c r="A165" s="1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 customHeight="1">
      <c r="A166" s="1"/>
      <c r="B166" s="1"/>
      <c r="C166" s="1"/>
      <c r="D166" s="1"/>
      <c r="E166" s="1"/>
      <c r="F166" s="1"/>
      <c r="G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 customHeight="1">
      <c r="A167" s="1"/>
      <c r="B167" s="1"/>
      <c r="C167" s="1"/>
      <c r="D167" s="1"/>
      <c r="E167" s="1"/>
      <c r="F167" s="1"/>
      <c r="G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 customHeight="1">
      <c r="A168" s="1"/>
      <c r="B168" s="1"/>
      <c r="C168" s="1"/>
      <c r="D168" s="1"/>
      <c r="E168" s="1"/>
      <c r="F168" s="1"/>
      <c r="G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 customHeight="1">
      <c r="A169" s="1"/>
      <c r="B169" s="1"/>
      <c r="C169" s="1"/>
      <c r="D169" s="1"/>
      <c r="E169" s="1"/>
      <c r="F169" s="1"/>
      <c r="G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 customHeight="1">
      <c r="A170" s="1"/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 customHeight="1">
      <c r="A171" s="1"/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 customHeight="1">
      <c r="A172" s="1"/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 customHeight="1">
      <c r="A173" s="1"/>
      <c r="B173" s="1"/>
      <c r="C173" s="1"/>
      <c r="D173" s="1"/>
      <c r="E173" s="1"/>
      <c r="F173" s="1"/>
      <c r="G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 customHeight="1">
      <c r="A174" s="1"/>
      <c r="B174" s="1"/>
      <c r="C174" s="1"/>
      <c r="D174" s="1"/>
      <c r="E174" s="1"/>
      <c r="F174" s="1"/>
      <c r="G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 customHeight="1">
      <c r="A175" s="1"/>
      <c r="B175" s="1"/>
      <c r="C175" s="1"/>
      <c r="D175" s="1"/>
      <c r="E175" s="1"/>
      <c r="F175" s="1"/>
      <c r="G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 customHeight="1">
      <c r="A176" s="1"/>
      <c r="B176" s="1"/>
      <c r="C176" s="1"/>
      <c r="D176" s="1"/>
      <c r="E176" s="1"/>
      <c r="F176" s="1"/>
      <c r="G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 customHeight="1">
      <c r="A177" s="1"/>
      <c r="B177" s="1"/>
      <c r="C177" s="1"/>
      <c r="D177" s="1"/>
      <c r="E177" s="1"/>
      <c r="F177" s="1"/>
      <c r="G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 customHeight="1">
      <c r="A178" s="1"/>
      <c r="B178" s="1"/>
      <c r="C178" s="1"/>
      <c r="D178" s="1"/>
      <c r="E178" s="1"/>
      <c r="F178" s="1"/>
      <c r="G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 customHeight="1">
      <c r="A179" s="1"/>
      <c r="B179" s="1"/>
      <c r="C179" s="1"/>
      <c r="D179" s="1"/>
      <c r="E179" s="1"/>
      <c r="F179" s="1"/>
      <c r="G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 customHeight="1">
      <c r="A180" s="1"/>
      <c r="B180" s="1"/>
      <c r="C180" s="1"/>
      <c r="D180" s="1"/>
      <c r="E180" s="1"/>
      <c r="F180" s="1"/>
      <c r="G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 customHeight="1">
      <c r="A181" s="1"/>
      <c r="B181" s="1"/>
      <c r="C181" s="1"/>
      <c r="D181" s="1"/>
      <c r="E181" s="1"/>
      <c r="F181" s="1"/>
      <c r="G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 customHeight="1">
      <c r="A182" s="1"/>
      <c r="B182" s="1"/>
      <c r="C182" s="1"/>
      <c r="D182" s="1"/>
      <c r="E182" s="1"/>
      <c r="F182" s="1"/>
      <c r="G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 customHeight="1">
      <c r="A183" s="1"/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 customHeight="1">
      <c r="A184" s="1"/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 customHeight="1">
      <c r="A185" s="1"/>
      <c r="B185" s="1"/>
      <c r="C185" s="1"/>
      <c r="D185" s="1"/>
      <c r="E185" s="1"/>
      <c r="F185" s="1"/>
      <c r="G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 customHeight="1">
      <c r="A186" s="1"/>
      <c r="B186" s="1"/>
      <c r="C186" s="1"/>
      <c r="D186" s="1"/>
      <c r="E186" s="1"/>
      <c r="F186" s="1"/>
      <c r="G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 customHeight="1">
      <c r="A187" s="1"/>
      <c r="B187" s="1"/>
      <c r="C187" s="1"/>
      <c r="D187" s="1"/>
      <c r="E187" s="1"/>
      <c r="F187" s="1"/>
      <c r="G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 customHeight="1">
      <c r="A188" s="1"/>
      <c r="B188" s="1"/>
      <c r="C188" s="1"/>
      <c r="D188" s="1"/>
      <c r="E188" s="1"/>
      <c r="F188" s="1"/>
      <c r="G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 customHeight="1">
      <c r="A189" s="1"/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 customHeight="1">
      <c r="A190" s="1"/>
      <c r="B190" s="1"/>
      <c r="C190" s="1"/>
      <c r="D190" s="1"/>
      <c r="E190" s="1"/>
      <c r="F190" s="1"/>
      <c r="G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 customHeight="1">
      <c r="A191" s="1"/>
      <c r="B191" s="1"/>
      <c r="C191" s="1"/>
      <c r="D191" s="1"/>
      <c r="E191" s="1"/>
      <c r="F191" s="1"/>
      <c r="G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 customHeight="1">
      <c r="A192" s="1"/>
      <c r="B192" s="1"/>
      <c r="C192" s="1"/>
      <c r="D192" s="1"/>
      <c r="E192" s="1"/>
      <c r="F192" s="1"/>
      <c r="G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 customHeight="1">
      <c r="A193" s="1"/>
      <c r="B193" s="1"/>
      <c r="C193" s="1"/>
      <c r="D193" s="1"/>
      <c r="E193" s="1"/>
      <c r="F193" s="1"/>
      <c r="G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 customHeight="1">
      <c r="A194" s="1"/>
      <c r="B194" s="1"/>
      <c r="C194" s="1"/>
      <c r="D194" s="1"/>
      <c r="E194" s="1"/>
      <c r="F194" s="1"/>
      <c r="G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 customHeight="1">
      <c r="A195" s="1"/>
      <c r="B195" s="1"/>
      <c r="C195" s="1"/>
      <c r="D195" s="1"/>
      <c r="E195" s="1"/>
      <c r="F195" s="1"/>
      <c r="G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 customHeight="1">
      <c r="A196" s="1"/>
      <c r="B196" s="1"/>
      <c r="C196" s="1"/>
      <c r="D196" s="1"/>
      <c r="E196" s="1"/>
      <c r="F196" s="1"/>
      <c r="G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 customHeight="1">
      <c r="A197" s="1"/>
      <c r="B197" s="1"/>
      <c r="C197" s="1"/>
      <c r="D197" s="1"/>
      <c r="E197" s="1"/>
      <c r="F197" s="1"/>
      <c r="G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 customHeight="1">
      <c r="A198" s="1"/>
      <c r="B198" s="1"/>
      <c r="C198" s="1"/>
      <c r="D198" s="1"/>
      <c r="E198" s="1"/>
      <c r="F198" s="1"/>
      <c r="G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 customHeight="1">
      <c r="A199" s="1"/>
      <c r="B199" s="1"/>
      <c r="C199" s="1"/>
      <c r="D199" s="1"/>
      <c r="E199" s="1"/>
      <c r="F199" s="1"/>
      <c r="G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 customHeight="1">
      <c r="A200" s="1"/>
      <c r="B200" s="1"/>
      <c r="C200" s="1"/>
      <c r="D200" s="1"/>
      <c r="E200" s="1"/>
      <c r="F200" s="1"/>
      <c r="G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 customHeight="1">
      <c r="A201" s="1"/>
      <c r="B201" s="1"/>
      <c r="C201" s="1"/>
      <c r="D201" s="1"/>
      <c r="E201" s="1"/>
      <c r="F201" s="1"/>
      <c r="G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 customHeight="1">
      <c r="A202" s="1"/>
      <c r="B202" s="1"/>
      <c r="C202" s="1"/>
      <c r="D202" s="1"/>
      <c r="E202" s="1"/>
      <c r="F202" s="1"/>
      <c r="G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 customHeight="1">
      <c r="A203" s="1"/>
      <c r="B203" s="1"/>
      <c r="C203" s="1"/>
      <c r="D203" s="1"/>
      <c r="E203" s="1"/>
      <c r="F203" s="1"/>
      <c r="G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 customHeight="1">
      <c r="A204" s="1"/>
      <c r="B204" s="1"/>
      <c r="C204" s="1"/>
      <c r="D204" s="1"/>
      <c r="E204" s="1"/>
      <c r="F204" s="1"/>
      <c r="G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 customHeight="1">
      <c r="A205" s="1"/>
      <c r="B205" s="1"/>
      <c r="C205" s="1"/>
      <c r="D205" s="1"/>
      <c r="E205" s="1"/>
      <c r="F205" s="1"/>
      <c r="G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 customHeight="1">
      <c r="A206" s="1"/>
      <c r="B206" s="1"/>
      <c r="C206" s="1"/>
      <c r="D206" s="1"/>
      <c r="E206" s="1"/>
      <c r="F206" s="1"/>
      <c r="G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 customHeight="1">
      <c r="A207" s="1"/>
      <c r="B207" s="1"/>
      <c r="C207" s="1"/>
      <c r="D207" s="1"/>
      <c r="E207" s="1"/>
      <c r="F207" s="1"/>
      <c r="G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 customHeight="1">
      <c r="A208" s="1"/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 customHeight="1">
      <c r="A209" s="1"/>
      <c r="B209" s="1"/>
      <c r="C209" s="1"/>
      <c r="D209" s="1"/>
      <c r="E209" s="1"/>
      <c r="F209" s="1"/>
      <c r="G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 customHeight="1">
      <c r="A210" s="1"/>
      <c r="B210" s="1"/>
      <c r="C210" s="1"/>
      <c r="D210" s="1"/>
      <c r="E210" s="1"/>
      <c r="F210" s="1"/>
      <c r="G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 customHeight="1">
      <c r="A211" s="1"/>
      <c r="B211" s="1"/>
      <c r="C211" s="1"/>
      <c r="D211" s="1"/>
      <c r="E211" s="1"/>
      <c r="F211" s="1"/>
      <c r="G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 customHeight="1">
      <c r="A212" s="1"/>
      <c r="B212" s="1"/>
      <c r="C212" s="1"/>
      <c r="D212" s="1"/>
      <c r="E212" s="1"/>
      <c r="F212" s="1"/>
      <c r="G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 customHeight="1">
      <c r="A213" s="1"/>
      <c r="B213" s="1"/>
      <c r="C213" s="1"/>
      <c r="D213" s="1"/>
      <c r="E213" s="1"/>
      <c r="F213" s="1"/>
      <c r="G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 customHeight="1">
      <c r="A214" s="1"/>
      <c r="B214" s="1"/>
      <c r="C214" s="1"/>
      <c r="D214" s="1"/>
      <c r="E214" s="1"/>
      <c r="F214" s="1"/>
      <c r="G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 customHeight="1">
      <c r="A215" s="1"/>
      <c r="B215" s="1"/>
      <c r="C215" s="1"/>
      <c r="D215" s="1"/>
      <c r="E215" s="1"/>
      <c r="F215" s="1"/>
      <c r="G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 customHeight="1">
      <c r="A216" s="1"/>
      <c r="B216" s="1"/>
      <c r="C216" s="1"/>
      <c r="D216" s="1"/>
      <c r="E216" s="1"/>
      <c r="F216" s="1"/>
      <c r="G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 customHeight="1">
      <c r="A217" s="1"/>
      <c r="B217" s="1"/>
      <c r="C217" s="1"/>
      <c r="D217" s="1"/>
      <c r="E217" s="1"/>
      <c r="F217" s="1"/>
      <c r="G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 customHeight="1">
      <c r="A218" s="1"/>
      <c r="B218" s="1"/>
      <c r="C218" s="1"/>
      <c r="D218" s="1"/>
      <c r="E218" s="1"/>
      <c r="F218" s="1"/>
      <c r="G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 customHeight="1">
      <c r="A219" s="1"/>
      <c r="B219" s="1"/>
      <c r="C219" s="1"/>
      <c r="D219" s="1"/>
      <c r="E219" s="1"/>
      <c r="F219" s="1"/>
      <c r="G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 customHeight="1">
      <c r="A220" s="1"/>
      <c r="B220" s="1"/>
      <c r="C220" s="1"/>
      <c r="D220" s="1"/>
      <c r="E220" s="1"/>
      <c r="F220" s="1"/>
      <c r="G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 customHeight="1">
      <c r="A221" s="1"/>
      <c r="B221" s="1"/>
      <c r="C221" s="1"/>
      <c r="D221" s="1"/>
      <c r="E221" s="1"/>
      <c r="F221" s="1"/>
      <c r="G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 customHeight="1">
      <c r="A222" s="1"/>
      <c r="B222" s="1"/>
      <c r="C222" s="1"/>
      <c r="D222" s="1"/>
      <c r="E222" s="1"/>
      <c r="F222" s="1"/>
      <c r="G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 customHeight="1">
      <c r="A223" s="1"/>
      <c r="B223" s="1"/>
      <c r="C223" s="1"/>
      <c r="D223" s="1"/>
      <c r="E223" s="1"/>
      <c r="F223" s="1"/>
      <c r="G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 customHeight="1">
      <c r="A224" s="1"/>
      <c r="B224" s="1"/>
      <c r="C224" s="1"/>
      <c r="D224" s="1"/>
      <c r="E224" s="1"/>
      <c r="F224" s="1"/>
      <c r="G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 customHeight="1">
      <c r="A225" s="1"/>
      <c r="B225" s="1"/>
      <c r="C225" s="1"/>
      <c r="D225" s="1"/>
      <c r="E225" s="1"/>
      <c r="F225" s="1"/>
      <c r="G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 customHeight="1">
      <c r="A226" s="1"/>
      <c r="B226" s="1"/>
      <c r="C226" s="1"/>
      <c r="D226" s="1"/>
      <c r="E226" s="1"/>
      <c r="F226" s="1"/>
      <c r="G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 customHeight="1">
      <c r="A227" s="1"/>
      <c r="B227" s="1"/>
      <c r="C227" s="1"/>
      <c r="D227" s="1"/>
      <c r="E227" s="1"/>
      <c r="F227" s="1"/>
      <c r="G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 customHeight="1">
      <c r="A228" s="1"/>
      <c r="B228" s="1"/>
      <c r="C228" s="1"/>
      <c r="D228" s="1"/>
      <c r="E228" s="1"/>
      <c r="F228" s="1"/>
      <c r="G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 customHeight="1">
      <c r="A229" s="1"/>
      <c r="B229" s="1"/>
      <c r="C229" s="1"/>
      <c r="D229" s="1"/>
      <c r="E229" s="1"/>
      <c r="F229" s="1"/>
      <c r="G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 customHeight="1">
      <c r="A230" s="1"/>
      <c r="B230" s="1"/>
      <c r="C230" s="1"/>
      <c r="D230" s="1"/>
      <c r="E230" s="1"/>
      <c r="F230" s="1"/>
      <c r="G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 customHeight="1">
      <c r="A231" s="1"/>
      <c r="B231" s="1"/>
      <c r="C231" s="1"/>
      <c r="D231" s="1"/>
      <c r="E231" s="1"/>
      <c r="F231" s="1"/>
      <c r="G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 customHeight="1">
      <c r="A232" s="1"/>
      <c r="B232" s="1"/>
      <c r="C232" s="1"/>
      <c r="D232" s="1"/>
      <c r="E232" s="1"/>
      <c r="F232" s="1"/>
      <c r="G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 customHeight="1">
      <c r="A233" s="1"/>
      <c r="B233" s="1"/>
      <c r="C233" s="1"/>
      <c r="D233" s="1"/>
      <c r="E233" s="1"/>
      <c r="F233" s="1"/>
      <c r="G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 customHeight="1">
      <c r="A234" s="1"/>
      <c r="B234" s="1"/>
      <c r="C234" s="1"/>
      <c r="D234" s="1"/>
      <c r="E234" s="1"/>
      <c r="F234" s="1"/>
      <c r="G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 customHeight="1">
      <c r="A235" s="1"/>
      <c r="B235" s="1"/>
      <c r="C235" s="1"/>
      <c r="D235" s="1"/>
      <c r="E235" s="1"/>
      <c r="F235" s="1"/>
      <c r="G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 customHeight="1">
      <c r="A236" s="1"/>
      <c r="B236" s="1"/>
      <c r="C236" s="1"/>
      <c r="D236" s="1"/>
      <c r="E236" s="1"/>
      <c r="F236" s="1"/>
      <c r="G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 customHeight="1">
      <c r="A237" s="1"/>
      <c r="B237" s="1"/>
      <c r="C237" s="1"/>
      <c r="D237" s="1"/>
      <c r="E237" s="1"/>
      <c r="F237" s="1"/>
      <c r="G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 customHeight="1">
      <c r="A238" s="1"/>
      <c r="B238" s="1"/>
      <c r="C238" s="1"/>
      <c r="D238" s="1"/>
      <c r="E238" s="1"/>
      <c r="F238" s="1"/>
      <c r="G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 customHeight="1">
      <c r="A239" s="1"/>
      <c r="B239" s="1"/>
      <c r="C239" s="1"/>
      <c r="D239" s="1"/>
      <c r="E239" s="1"/>
      <c r="F239" s="1"/>
      <c r="G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 customHeight="1">
      <c r="A240" s="1"/>
      <c r="B240" s="1"/>
      <c r="C240" s="1"/>
      <c r="D240" s="1"/>
      <c r="E240" s="1"/>
      <c r="F240" s="1"/>
      <c r="G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 customHeight="1">
      <c r="A241" s="1"/>
      <c r="B241" s="1"/>
      <c r="C241" s="1"/>
      <c r="D241" s="1"/>
      <c r="E241" s="1"/>
      <c r="F241" s="1"/>
      <c r="G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 customHeight="1">
      <c r="A242" s="1"/>
      <c r="B242" s="1"/>
      <c r="C242" s="1"/>
      <c r="D242" s="1"/>
      <c r="E242" s="1"/>
      <c r="F242" s="1"/>
      <c r="G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 customHeight="1">
      <c r="A243" s="1"/>
      <c r="B243" s="1"/>
      <c r="C243" s="1"/>
      <c r="D243" s="1"/>
      <c r="E243" s="1"/>
      <c r="F243" s="1"/>
      <c r="G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 customHeight="1">
      <c r="A244" s="1"/>
      <c r="B244" s="1"/>
      <c r="C244" s="1"/>
      <c r="D244" s="1"/>
      <c r="E244" s="1"/>
      <c r="F244" s="1"/>
      <c r="G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 customHeight="1">
      <c r="A245" s="1"/>
      <c r="B245" s="1"/>
      <c r="C245" s="1"/>
      <c r="D245" s="1"/>
      <c r="E245" s="1"/>
      <c r="F245" s="1"/>
      <c r="G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 customHeight="1">
      <c r="A246" s="1"/>
      <c r="B246" s="1"/>
      <c r="C246" s="1"/>
      <c r="D246" s="1"/>
      <c r="E246" s="1"/>
      <c r="F246" s="1"/>
      <c r="G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 customHeight="1">
      <c r="A247" s="1"/>
      <c r="B247" s="1"/>
      <c r="C247" s="1"/>
      <c r="D247" s="1"/>
      <c r="E247" s="1"/>
      <c r="F247" s="1"/>
      <c r="G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 customHeight="1">
      <c r="A248" s="1"/>
      <c r="B248" s="1"/>
      <c r="C248" s="1"/>
      <c r="D248" s="1"/>
      <c r="E248" s="1"/>
      <c r="F248" s="1"/>
      <c r="G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 customHeight="1">
      <c r="A249" s="1"/>
      <c r="B249" s="1"/>
      <c r="C249" s="1"/>
      <c r="D249" s="1"/>
      <c r="E249" s="1"/>
      <c r="F249" s="1"/>
      <c r="G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 customHeight="1">
      <c r="A250" s="1"/>
      <c r="B250" s="1"/>
      <c r="C250" s="1"/>
      <c r="D250" s="1"/>
      <c r="E250" s="1"/>
      <c r="F250" s="1"/>
      <c r="G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 customHeight="1">
      <c r="A251" s="1"/>
      <c r="B251" s="1"/>
      <c r="C251" s="1"/>
      <c r="D251" s="1"/>
      <c r="E251" s="1"/>
      <c r="F251" s="1"/>
      <c r="G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 customHeight="1">
      <c r="A252" s="1"/>
      <c r="B252" s="1"/>
      <c r="C252" s="1"/>
      <c r="D252" s="1"/>
      <c r="E252" s="1"/>
      <c r="F252" s="1"/>
      <c r="G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 customHeight="1">
      <c r="A253" s="1"/>
      <c r="B253" s="1"/>
      <c r="C253" s="1"/>
      <c r="D253" s="1"/>
      <c r="E253" s="1"/>
      <c r="F253" s="1"/>
      <c r="G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 customHeight="1">
      <c r="A254" s="1"/>
      <c r="B254" s="1"/>
      <c r="C254" s="1"/>
      <c r="D254" s="1"/>
      <c r="E254" s="1"/>
      <c r="F254" s="1"/>
      <c r="G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 customHeight="1">
      <c r="A255" s="1"/>
      <c r="B255" s="1"/>
      <c r="C255" s="1"/>
      <c r="D255" s="1"/>
      <c r="E255" s="1"/>
      <c r="F255" s="1"/>
      <c r="G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 customHeight="1">
      <c r="A256" s="1"/>
      <c r="B256" s="1"/>
      <c r="C256" s="1"/>
      <c r="D256" s="1"/>
      <c r="E256" s="1"/>
      <c r="F256" s="1"/>
      <c r="G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 customHeight="1">
      <c r="A257" s="1"/>
      <c r="B257" s="1"/>
      <c r="C257" s="1"/>
      <c r="D257" s="1"/>
      <c r="E257" s="1"/>
      <c r="F257" s="1"/>
      <c r="G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 customHeight="1">
      <c r="A258" s="1"/>
      <c r="B258" s="1"/>
      <c r="C258" s="1"/>
      <c r="D258" s="1"/>
      <c r="E258" s="1"/>
      <c r="F258" s="1"/>
      <c r="G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 customHeight="1">
      <c r="A259" s="1"/>
      <c r="B259" s="1"/>
      <c r="C259" s="1"/>
      <c r="D259" s="1"/>
      <c r="E259" s="1"/>
      <c r="F259" s="1"/>
      <c r="G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 customHeight="1">
      <c r="A260" s="1"/>
      <c r="B260" s="1"/>
      <c r="C260" s="1"/>
      <c r="D260" s="1"/>
      <c r="E260" s="1"/>
      <c r="F260" s="1"/>
      <c r="G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 customHeight="1">
      <c r="A261" s="1"/>
      <c r="B261" s="1"/>
      <c r="C261" s="1"/>
      <c r="D261" s="1"/>
      <c r="E261" s="1"/>
      <c r="F261" s="1"/>
      <c r="G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 customHeight="1">
      <c r="A262" s="1"/>
      <c r="B262" s="1"/>
      <c r="C262" s="1"/>
      <c r="D262" s="1"/>
      <c r="E262" s="1"/>
      <c r="F262" s="1"/>
      <c r="G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 customHeight="1">
      <c r="A263" s="1"/>
      <c r="B263" s="1"/>
      <c r="C263" s="1"/>
      <c r="D263" s="1"/>
      <c r="E263" s="1"/>
      <c r="F263" s="1"/>
      <c r="G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 customHeight="1">
      <c r="A264" s="1"/>
      <c r="B264" s="1"/>
      <c r="C264" s="1"/>
      <c r="D264" s="1"/>
      <c r="E264" s="1"/>
      <c r="F264" s="1"/>
      <c r="G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 customHeight="1">
      <c r="A265" s="1"/>
      <c r="B265" s="1"/>
      <c r="C265" s="1"/>
      <c r="D265" s="1"/>
      <c r="E265" s="1"/>
      <c r="F265" s="1"/>
      <c r="G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 customHeight="1">
      <c r="A266" s="1"/>
      <c r="B266" s="1"/>
      <c r="C266" s="1"/>
      <c r="D266" s="1"/>
      <c r="E266" s="1"/>
      <c r="F266" s="1"/>
      <c r="G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 customHeight="1">
      <c r="A267" s="1"/>
      <c r="B267" s="1"/>
      <c r="C267" s="1"/>
      <c r="D267" s="1"/>
      <c r="E267" s="1"/>
      <c r="F267" s="1"/>
      <c r="G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 customHeight="1">
      <c r="A268" s="1"/>
      <c r="B268" s="1"/>
      <c r="C268" s="1"/>
      <c r="D268" s="1"/>
      <c r="E268" s="1"/>
      <c r="F268" s="1"/>
      <c r="G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 customHeight="1">
      <c r="A269" s="1"/>
      <c r="B269" s="1"/>
      <c r="C269" s="1"/>
      <c r="D269" s="1"/>
      <c r="E269" s="1"/>
      <c r="F269" s="1"/>
      <c r="G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 customHeight="1">
      <c r="A270" s="1"/>
      <c r="B270" s="1"/>
      <c r="C270" s="1"/>
      <c r="D270" s="1"/>
      <c r="E270" s="1"/>
      <c r="F270" s="1"/>
      <c r="G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 customHeight="1">
      <c r="A271" s="1"/>
      <c r="B271" s="1"/>
      <c r="C271" s="1"/>
      <c r="D271" s="1"/>
      <c r="E271" s="1"/>
      <c r="F271" s="1"/>
      <c r="G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 customHeight="1">
      <c r="A272" s="1"/>
      <c r="B272" s="1"/>
      <c r="C272" s="1"/>
      <c r="D272" s="1"/>
      <c r="E272" s="1"/>
      <c r="F272" s="1"/>
      <c r="G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 customHeight="1">
      <c r="A273" s="1"/>
      <c r="B273" s="1"/>
      <c r="C273" s="1"/>
      <c r="D273" s="1"/>
      <c r="E273" s="1"/>
      <c r="F273" s="1"/>
      <c r="G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 customHeight="1">
      <c r="A274" s="1"/>
      <c r="B274" s="1"/>
      <c r="C274" s="1"/>
      <c r="D274" s="1"/>
      <c r="E274" s="1"/>
      <c r="F274" s="1"/>
      <c r="G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 customHeight="1">
      <c r="A275" s="1"/>
      <c r="B275" s="1"/>
      <c r="C275" s="1"/>
      <c r="D275" s="1"/>
      <c r="E275" s="1"/>
      <c r="F275" s="1"/>
      <c r="G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 customHeight="1">
      <c r="A276" s="1"/>
      <c r="B276" s="1"/>
      <c r="C276" s="1"/>
      <c r="D276" s="1"/>
      <c r="E276" s="1"/>
      <c r="F276" s="1"/>
      <c r="G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 customHeight="1">
      <c r="A277" s="1"/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 customHeight="1">
      <c r="A278" s="1"/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 customHeight="1">
      <c r="A279" s="1"/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 customHeight="1">
      <c r="A280" s="1"/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 customHeight="1">
      <c r="A281" s="1"/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 customHeight="1">
      <c r="A282" s="1"/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 customHeight="1">
      <c r="A283" s="1"/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 customHeight="1">
      <c r="A284" s="1"/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 customHeight="1">
      <c r="A285" s="1"/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 customHeight="1">
      <c r="A286" s="1"/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 customHeight="1">
      <c r="A287" s="1"/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 customHeight="1">
      <c r="A288" s="1"/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 customHeight="1">
      <c r="A289" s="1"/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 customHeight="1">
      <c r="A290" s="1"/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 customHeight="1">
      <c r="A291" s="1"/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 customHeight="1">
      <c r="A292" s="1"/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 customHeight="1">
      <c r="A293" s="1"/>
      <c r="B293" s="1"/>
      <c r="C293" s="1"/>
      <c r="D293" s="1"/>
      <c r="E293" s="1"/>
      <c r="F293" s="1"/>
      <c r="G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 customHeight="1">
      <c r="A294" s="1"/>
      <c r="B294" s="1"/>
      <c r="C294" s="1"/>
      <c r="D294" s="1"/>
      <c r="E294" s="1"/>
      <c r="F294" s="1"/>
      <c r="G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 customHeight="1">
      <c r="A295" s="1"/>
      <c r="B295" s="1"/>
      <c r="C295" s="1"/>
      <c r="D295" s="1"/>
      <c r="E295" s="1"/>
      <c r="F295" s="1"/>
      <c r="G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 customHeight="1">
      <c r="A296" s="1"/>
      <c r="B296" s="1"/>
      <c r="C296" s="1"/>
      <c r="D296" s="1"/>
      <c r="E296" s="1"/>
      <c r="F296" s="1"/>
      <c r="G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 customHeight="1">
      <c r="A297" s="1"/>
      <c r="B297" s="1"/>
      <c r="C297" s="1"/>
      <c r="D297" s="1"/>
      <c r="E297" s="1"/>
      <c r="F297" s="1"/>
      <c r="G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 customHeight="1">
      <c r="A298" s="1"/>
      <c r="B298" s="1"/>
      <c r="C298" s="1"/>
      <c r="D298" s="1"/>
      <c r="E298" s="1"/>
      <c r="F298" s="1"/>
      <c r="G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 customHeight="1">
      <c r="A299" s="1"/>
      <c r="B299" s="1"/>
      <c r="C299" s="1"/>
      <c r="D299" s="1"/>
      <c r="E299" s="1"/>
      <c r="F299" s="1"/>
      <c r="G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 customHeight="1">
      <c r="A300" s="1"/>
      <c r="B300" s="1"/>
      <c r="C300" s="1"/>
      <c r="D300" s="1"/>
      <c r="E300" s="1"/>
      <c r="F300" s="1"/>
      <c r="G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 customHeight="1">
      <c r="A301" s="1"/>
      <c r="B301" s="1"/>
      <c r="C301" s="1"/>
      <c r="D301" s="1"/>
      <c r="E301" s="1"/>
      <c r="F301" s="1"/>
      <c r="G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 customHeight="1">
      <c r="A302" s="1"/>
      <c r="B302" s="1"/>
      <c r="C302" s="1"/>
      <c r="D302" s="1"/>
      <c r="E302" s="1"/>
      <c r="F302" s="1"/>
      <c r="G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 customHeight="1">
      <c r="A303" s="1"/>
      <c r="B303" s="1"/>
      <c r="C303" s="1"/>
      <c r="D303" s="1"/>
      <c r="E303" s="1"/>
      <c r="F303" s="1"/>
      <c r="G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 customHeight="1">
      <c r="A304" s="1"/>
      <c r="B304" s="1"/>
      <c r="C304" s="1"/>
      <c r="D304" s="1"/>
      <c r="E304" s="1"/>
      <c r="F304" s="1"/>
      <c r="G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 customHeight="1">
      <c r="A305" s="1"/>
      <c r="B305" s="1"/>
      <c r="C305" s="1"/>
      <c r="D305" s="1"/>
      <c r="E305" s="1"/>
      <c r="F305" s="1"/>
      <c r="G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 customHeight="1">
      <c r="A306" s="1"/>
      <c r="B306" s="1"/>
      <c r="C306" s="1"/>
      <c r="D306" s="1"/>
      <c r="E306" s="1"/>
      <c r="F306" s="1"/>
      <c r="G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 customHeight="1">
      <c r="A307" s="1"/>
      <c r="B307" s="1"/>
      <c r="C307" s="1"/>
      <c r="D307" s="1"/>
      <c r="E307" s="1"/>
      <c r="F307" s="1"/>
      <c r="G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 customHeight="1">
      <c r="A308" s="1"/>
      <c r="B308" s="1"/>
      <c r="C308" s="1"/>
      <c r="D308" s="1"/>
      <c r="E308" s="1"/>
      <c r="F308" s="1"/>
      <c r="G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 customHeight="1">
      <c r="A309" s="1"/>
      <c r="B309" s="1"/>
      <c r="C309" s="1"/>
      <c r="D309" s="1"/>
      <c r="E309" s="1"/>
      <c r="F309" s="1"/>
      <c r="G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 customHeight="1">
      <c r="A310" s="1"/>
      <c r="B310" s="1"/>
      <c r="C310" s="1"/>
      <c r="D310" s="1"/>
      <c r="E310" s="1"/>
      <c r="F310" s="1"/>
      <c r="G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 customHeight="1">
      <c r="A311" s="1"/>
      <c r="B311" s="1"/>
      <c r="C311" s="1"/>
      <c r="D311" s="1"/>
      <c r="E311" s="1"/>
      <c r="F311" s="1"/>
      <c r="G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 customHeight="1">
      <c r="A312" s="1"/>
      <c r="B312" s="1"/>
      <c r="C312" s="1"/>
      <c r="D312" s="1"/>
      <c r="E312" s="1"/>
      <c r="F312" s="1"/>
      <c r="G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 customHeight="1">
      <c r="A313" s="1"/>
      <c r="B313" s="1"/>
      <c r="C313" s="1"/>
      <c r="D313" s="1"/>
      <c r="E313" s="1"/>
      <c r="F313" s="1"/>
      <c r="G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 customHeight="1">
      <c r="A314" s="1"/>
      <c r="B314" s="1"/>
      <c r="C314" s="1"/>
      <c r="D314" s="1"/>
      <c r="E314" s="1"/>
      <c r="F314" s="1"/>
      <c r="G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 customHeight="1">
      <c r="A315" s="1"/>
      <c r="B315" s="1"/>
      <c r="C315" s="1"/>
      <c r="D315" s="1"/>
      <c r="E315" s="1"/>
      <c r="F315" s="1"/>
      <c r="G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 customHeight="1">
      <c r="A316" s="1"/>
      <c r="B316" s="1"/>
      <c r="C316" s="1"/>
      <c r="D316" s="1"/>
      <c r="E316" s="1"/>
      <c r="F316" s="1"/>
      <c r="G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 customHeight="1">
      <c r="A317" s="1"/>
      <c r="B317" s="1"/>
      <c r="C317" s="1"/>
      <c r="D317" s="1"/>
      <c r="E317" s="1"/>
      <c r="F317" s="1"/>
      <c r="G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 customHeight="1">
      <c r="A318" s="1"/>
      <c r="B318" s="1"/>
      <c r="C318" s="1"/>
      <c r="D318" s="1"/>
      <c r="E318" s="1"/>
      <c r="F318" s="1"/>
      <c r="G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 customHeight="1">
      <c r="A319" s="1"/>
      <c r="B319" s="1"/>
      <c r="C319" s="1"/>
      <c r="D319" s="1"/>
      <c r="E319" s="1"/>
      <c r="F319" s="1"/>
      <c r="G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 customHeight="1">
      <c r="A320" s="1"/>
      <c r="B320" s="1"/>
      <c r="C320" s="1"/>
      <c r="D320" s="1"/>
      <c r="E320" s="1"/>
      <c r="F320" s="1"/>
      <c r="G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 customHeight="1">
      <c r="A321" s="1"/>
      <c r="B321" s="1"/>
      <c r="C321" s="1"/>
      <c r="D321" s="1"/>
      <c r="E321" s="1"/>
      <c r="F321" s="1"/>
      <c r="G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 customHeight="1">
      <c r="A322" s="1"/>
      <c r="B322" s="1"/>
      <c r="C322" s="1"/>
      <c r="D322" s="1"/>
      <c r="E322" s="1"/>
      <c r="F322" s="1"/>
      <c r="G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 customHeight="1">
      <c r="A323" s="1"/>
      <c r="B323" s="1"/>
      <c r="C323" s="1"/>
      <c r="D323" s="1"/>
      <c r="E323" s="1"/>
      <c r="F323" s="1"/>
      <c r="G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 customHeight="1">
      <c r="A324" s="1"/>
      <c r="B324" s="1"/>
      <c r="C324" s="1"/>
      <c r="D324" s="1"/>
      <c r="E324" s="1"/>
      <c r="F324" s="1"/>
      <c r="G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 customHeight="1">
      <c r="A325" s="1"/>
      <c r="B325" s="1"/>
      <c r="C325" s="1"/>
      <c r="D325" s="1"/>
      <c r="E325" s="1"/>
      <c r="F325" s="1"/>
      <c r="G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 customHeight="1">
      <c r="A326" s="1"/>
      <c r="B326" s="1"/>
      <c r="C326" s="1"/>
      <c r="D326" s="1"/>
      <c r="E326" s="1"/>
      <c r="F326" s="1"/>
      <c r="G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 customHeight="1">
      <c r="A327" s="1"/>
      <c r="B327" s="1"/>
      <c r="C327" s="1"/>
      <c r="D327" s="1"/>
      <c r="E327" s="1"/>
      <c r="F327" s="1"/>
      <c r="G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 customHeight="1">
      <c r="A328" s="1"/>
      <c r="B328" s="1"/>
      <c r="C328" s="1"/>
      <c r="D328" s="1"/>
      <c r="E328" s="1"/>
      <c r="F328" s="1"/>
      <c r="G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 customHeight="1">
      <c r="A329" s="1"/>
      <c r="B329" s="1"/>
      <c r="C329" s="1"/>
      <c r="D329" s="1"/>
      <c r="E329" s="1"/>
      <c r="F329" s="1"/>
      <c r="G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 customHeight="1">
      <c r="A330" s="1"/>
      <c r="B330" s="1"/>
      <c r="C330" s="1"/>
      <c r="D330" s="1"/>
      <c r="E330" s="1"/>
      <c r="F330" s="1"/>
      <c r="G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 customHeight="1">
      <c r="A331" s="1"/>
      <c r="B331" s="1"/>
      <c r="C331" s="1"/>
      <c r="D331" s="1"/>
      <c r="E331" s="1"/>
      <c r="F331" s="1"/>
      <c r="G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 customHeight="1">
      <c r="A332" s="1"/>
      <c r="B332" s="1"/>
      <c r="C332" s="1"/>
      <c r="D332" s="1"/>
      <c r="E332" s="1"/>
      <c r="F332" s="1"/>
      <c r="G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 customHeight="1">
      <c r="A333" s="1"/>
      <c r="B333" s="1"/>
      <c r="C333" s="1"/>
      <c r="D333" s="1"/>
      <c r="E333" s="1"/>
      <c r="F333" s="1"/>
      <c r="G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 customHeight="1">
      <c r="A334" s="1"/>
      <c r="B334" s="1"/>
      <c r="C334" s="1"/>
      <c r="D334" s="1"/>
      <c r="E334" s="1"/>
      <c r="F334" s="1"/>
      <c r="G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 customHeight="1">
      <c r="A335" s="1"/>
      <c r="B335" s="1"/>
      <c r="C335" s="1"/>
      <c r="D335" s="1"/>
      <c r="E335" s="1"/>
      <c r="F335" s="1"/>
      <c r="G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 customHeight="1">
      <c r="A336" s="1"/>
      <c r="B336" s="1"/>
      <c r="C336" s="1"/>
      <c r="D336" s="1"/>
      <c r="E336" s="1"/>
      <c r="F336" s="1"/>
      <c r="G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 customHeight="1">
      <c r="A337" s="1"/>
      <c r="B337" s="1"/>
      <c r="C337" s="1"/>
      <c r="D337" s="1"/>
      <c r="E337" s="1"/>
      <c r="F337" s="1"/>
      <c r="G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 customHeight="1">
      <c r="A338" s="1"/>
      <c r="B338" s="1"/>
      <c r="C338" s="1"/>
      <c r="D338" s="1"/>
      <c r="E338" s="1"/>
      <c r="F338" s="1"/>
      <c r="G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 customHeight="1">
      <c r="A339" s="1"/>
      <c r="B339" s="1"/>
      <c r="C339" s="1"/>
      <c r="D339" s="1"/>
      <c r="E339" s="1"/>
      <c r="F339" s="1"/>
      <c r="G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 customHeight="1">
      <c r="A340" s="1"/>
      <c r="B340" s="1"/>
      <c r="C340" s="1"/>
      <c r="D340" s="1"/>
      <c r="E340" s="1"/>
      <c r="F340" s="1"/>
      <c r="G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 customHeight="1">
      <c r="A341" s="1"/>
      <c r="B341" s="1"/>
      <c r="C341" s="1"/>
      <c r="D341" s="1"/>
      <c r="E341" s="1"/>
      <c r="F341" s="1"/>
      <c r="G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 customHeight="1">
      <c r="A342" s="1"/>
      <c r="B342" s="1"/>
      <c r="C342" s="1"/>
      <c r="D342" s="1"/>
      <c r="E342" s="1"/>
      <c r="F342" s="1"/>
      <c r="G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 customHeight="1">
      <c r="A343" s="1"/>
      <c r="B343" s="1"/>
      <c r="C343" s="1"/>
      <c r="D343" s="1"/>
      <c r="E343" s="1"/>
      <c r="F343" s="1"/>
      <c r="G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 customHeight="1">
      <c r="A344" s="1"/>
      <c r="B344" s="1"/>
      <c r="C344" s="1"/>
      <c r="D344" s="1"/>
      <c r="E344" s="1"/>
      <c r="F344" s="1"/>
      <c r="G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 customHeight="1">
      <c r="A345" s="1"/>
      <c r="B345" s="1"/>
      <c r="C345" s="1"/>
      <c r="D345" s="1"/>
      <c r="E345" s="1"/>
      <c r="F345" s="1"/>
      <c r="G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 customHeight="1">
      <c r="A346" s="1"/>
      <c r="B346" s="1"/>
      <c r="C346" s="1"/>
      <c r="D346" s="1"/>
      <c r="E346" s="1"/>
      <c r="F346" s="1"/>
      <c r="G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 customHeight="1">
      <c r="A347" s="1"/>
      <c r="B347" s="1"/>
      <c r="C347" s="1"/>
      <c r="D347" s="1"/>
      <c r="E347" s="1"/>
      <c r="F347" s="1"/>
      <c r="G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 customHeight="1">
      <c r="A348" s="1"/>
      <c r="B348" s="1"/>
      <c r="C348" s="1"/>
      <c r="D348" s="1"/>
      <c r="E348" s="1"/>
      <c r="F348" s="1"/>
      <c r="G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 customHeight="1">
      <c r="A349" s="1"/>
      <c r="B349" s="1"/>
      <c r="C349" s="1"/>
      <c r="D349" s="1"/>
      <c r="E349" s="1"/>
      <c r="F349" s="1"/>
      <c r="G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 customHeight="1">
      <c r="A350" s="1"/>
      <c r="B350" s="1"/>
      <c r="C350" s="1"/>
      <c r="D350" s="1"/>
      <c r="E350" s="1"/>
      <c r="F350" s="1"/>
      <c r="G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 customHeight="1">
      <c r="A351" s="1"/>
      <c r="B351" s="1"/>
      <c r="C351" s="1"/>
      <c r="D351" s="1"/>
      <c r="E351" s="1"/>
      <c r="F351" s="1"/>
      <c r="G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 customHeight="1">
      <c r="A352" s="1"/>
      <c r="B352" s="1"/>
      <c r="C352" s="1"/>
      <c r="D352" s="1"/>
      <c r="E352" s="1"/>
      <c r="F352" s="1"/>
      <c r="G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 customHeight="1">
      <c r="A353" s="1"/>
      <c r="B353" s="1"/>
      <c r="C353" s="1"/>
      <c r="D353" s="1"/>
      <c r="E353" s="1"/>
      <c r="F353" s="1"/>
      <c r="G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 customHeight="1">
      <c r="A354" s="1"/>
      <c r="B354" s="1"/>
      <c r="C354" s="1"/>
      <c r="D354" s="1"/>
      <c r="E354" s="1"/>
      <c r="F354" s="1"/>
      <c r="G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 customHeight="1">
      <c r="A355" s="1"/>
      <c r="B355" s="1"/>
      <c r="C355" s="1"/>
      <c r="D355" s="1"/>
      <c r="E355" s="1"/>
      <c r="F355" s="1"/>
      <c r="G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 customHeight="1">
      <c r="A356" s="1"/>
      <c r="B356" s="1"/>
      <c r="C356" s="1"/>
      <c r="D356" s="1"/>
      <c r="E356" s="1"/>
      <c r="F356" s="1"/>
      <c r="G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 customHeight="1">
      <c r="A357" s="1"/>
      <c r="B357" s="1"/>
      <c r="C357" s="1"/>
      <c r="D357" s="1"/>
      <c r="E357" s="1"/>
      <c r="F357" s="1"/>
      <c r="G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 customHeight="1">
      <c r="A358" s="1"/>
      <c r="B358" s="1"/>
      <c r="C358" s="1"/>
      <c r="D358" s="1"/>
      <c r="E358" s="1"/>
      <c r="F358" s="1"/>
      <c r="G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 customHeight="1">
      <c r="A359" s="1"/>
      <c r="B359" s="1"/>
      <c r="C359" s="1"/>
      <c r="D359" s="1"/>
      <c r="E359" s="1"/>
      <c r="F359" s="1"/>
      <c r="G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 customHeight="1">
      <c r="A360" s="1"/>
      <c r="B360" s="1"/>
      <c r="C360" s="1"/>
      <c r="D360" s="1"/>
      <c r="E360" s="1"/>
      <c r="F360" s="1"/>
      <c r="G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 customHeight="1">
      <c r="A361" s="1"/>
      <c r="B361" s="1"/>
      <c r="C361" s="1"/>
      <c r="D361" s="1"/>
      <c r="E361" s="1"/>
      <c r="F361" s="1"/>
      <c r="G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 customHeight="1">
      <c r="A362" s="1"/>
      <c r="B362" s="1"/>
      <c r="C362" s="1"/>
      <c r="D362" s="1"/>
      <c r="E362" s="1"/>
      <c r="F362" s="1"/>
      <c r="G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 customHeight="1">
      <c r="A363" s="1"/>
      <c r="B363" s="1"/>
      <c r="C363" s="1"/>
      <c r="D363" s="1"/>
      <c r="E363" s="1"/>
      <c r="F363" s="1"/>
      <c r="G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 customHeight="1">
      <c r="A364" s="1"/>
      <c r="B364" s="1"/>
      <c r="C364" s="1"/>
      <c r="D364" s="1"/>
      <c r="E364" s="1"/>
      <c r="F364" s="1"/>
      <c r="G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 customHeight="1">
      <c r="A365" s="1"/>
      <c r="B365" s="1"/>
      <c r="C365" s="1"/>
      <c r="D365" s="1"/>
      <c r="E365" s="1"/>
      <c r="F365" s="1"/>
      <c r="G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 customHeight="1">
      <c r="A366" s="1"/>
      <c r="B366" s="1"/>
      <c r="C366" s="1"/>
      <c r="D366" s="1"/>
      <c r="E366" s="1"/>
      <c r="F366" s="1"/>
      <c r="G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 customHeight="1">
      <c r="A367" s="1"/>
      <c r="B367" s="1"/>
      <c r="C367" s="1"/>
      <c r="D367" s="1"/>
      <c r="E367" s="1"/>
      <c r="F367" s="1"/>
      <c r="G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 customHeight="1">
      <c r="A368" s="1"/>
      <c r="B368" s="1"/>
      <c r="C368" s="1"/>
      <c r="D368" s="1"/>
      <c r="E368" s="1"/>
      <c r="F368" s="1"/>
      <c r="G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 customHeight="1">
      <c r="A369" s="1"/>
      <c r="B369" s="1"/>
      <c r="C369" s="1"/>
      <c r="D369" s="1"/>
      <c r="E369" s="1"/>
      <c r="F369" s="1"/>
      <c r="G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 customHeight="1">
      <c r="A370" s="1"/>
      <c r="B370" s="1"/>
      <c r="C370" s="1"/>
      <c r="D370" s="1"/>
      <c r="E370" s="1"/>
      <c r="F370" s="1"/>
      <c r="G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 customHeight="1">
      <c r="A371" s="1"/>
      <c r="B371" s="1"/>
      <c r="C371" s="1"/>
      <c r="D371" s="1"/>
      <c r="E371" s="1"/>
      <c r="F371" s="1"/>
      <c r="G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 customHeight="1">
      <c r="A372" s="1"/>
      <c r="B372" s="1"/>
      <c r="C372" s="1"/>
      <c r="D372" s="1"/>
      <c r="E372" s="1"/>
      <c r="F372" s="1"/>
      <c r="G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 customHeight="1">
      <c r="A373" s="1"/>
      <c r="B373" s="1"/>
      <c r="C373" s="1"/>
      <c r="D373" s="1"/>
      <c r="E373" s="1"/>
      <c r="F373" s="1"/>
      <c r="G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 customHeight="1">
      <c r="A374" s="1"/>
      <c r="B374" s="1"/>
      <c r="C374" s="1"/>
      <c r="D374" s="1"/>
      <c r="E374" s="1"/>
      <c r="F374" s="1"/>
      <c r="G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 customHeight="1">
      <c r="A375" s="1"/>
      <c r="B375" s="1"/>
      <c r="C375" s="1"/>
      <c r="D375" s="1"/>
      <c r="E375" s="1"/>
      <c r="F375" s="1"/>
      <c r="G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 customHeight="1">
      <c r="A376" s="1"/>
      <c r="B376" s="1"/>
      <c r="C376" s="1"/>
      <c r="D376" s="1"/>
      <c r="E376" s="1"/>
      <c r="F376" s="1"/>
      <c r="G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 customHeight="1">
      <c r="A377" s="1"/>
      <c r="B377" s="1"/>
      <c r="C377" s="1"/>
      <c r="D377" s="1"/>
      <c r="E377" s="1"/>
      <c r="F377" s="1"/>
      <c r="G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 customHeight="1">
      <c r="A378" s="1"/>
      <c r="B378" s="1"/>
      <c r="C378" s="1"/>
      <c r="D378" s="1"/>
      <c r="E378" s="1"/>
      <c r="F378" s="1"/>
      <c r="G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 customHeight="1">
      <c r="A379" s="1"/>
      <c r="B379" s="1"/>
      <c r="C379" s="1"/>
      <c r="D379" s="1"/>
      <c r="E379" s="1"/>
      <c r="F379" s="1"/>
      <c r="G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 customHeight="1">
      <c r="A380" s="1"/>
      <c r="B380" s="1"/>
      <c r="C380" s="1"/>
      <c r="D380" s="1"/>
      <c r="E380" s="1"/>
      <c r="F380" s="1"/>
      <c r="G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 customHeight="1">
      <c r="A381" s="1"/>
      <c r="B381" s="1"/>
      <c r="C381" s="1"/>
      <c r="D381" s="1"/>
      <c r="E381" s="1"/>
      <c r="F381" s="1"/>
      <c r="G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 customHeight="1">
      <c r="A382" s="1"/>
      <c r="B382" s="1"/>
      <c r="C382" s="1"/>
      <c r="D382" s="1"/>
      <c r="E382" s="1"/>
      <c r="F382" s="1"/>
      <c r="G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 customHeight="1">
      <c r="A383" s="1"/>
      <c r="B383" s="1"/>
      <c r="C383" s="1"/>
      <c r="D383" s="1"/>
      <c r="E383" s="1"/>
      <c r="F383" s="1"/>
      <c r="G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 customHeight="1">
      <c r="A384" s="1"/>
      <c r="B384" s="1"/>
      <c r="C384" s="1"/>
      <c r="D384" s="1"/>
      <c r="E384" s="1"/>
      <c r="F384" s="1"/>
      <c r="G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 customHeight="1">
      <c r="A385" s="1"/>
      <c r="B385" s="1"/>
      <c r="C385" s="1"/>
      <c r="D385" s="1"/>
      <c r="E385" s="1"/>
      <c r="F385" s="1"/>
      <c r="G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 customHeight="1">
      <c r="A386" s="1"/>
      <c r="B386" s="1"/>
      <c r="C386" s="1"/>
      <c r="D386" s="1"/>
      <c r="E386" s="1"/>
      <c r="F386" s="1"/>
      <c r="G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 customHeight="1">
      <c r="A387" s="1"/>
      <c r="B387" s="1"/>
      <c r="C387" s="1"/>
      <c r="D387" s="1"/>
      <c r="E387" s="1"/>
      <c r="F387" s="1"/>
      <c r="G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 customHeight="1">
      <c r="A388" s="1"/>
      <c r="B388" s="1"/>
      <c r="C388" s="1"/>
      <c r="D388" s="1"/>
      <c r="E388" s="1"/>
      <c r="F388" s="1"/>
      <c r="G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 customHeight="1">
      <c r="A389" s="1"/>
      <c r="B389" s="1"/>
      <c r="C389" s="1"/>
      <c r="D389" s="1"/>
      <c r="E389" s="1"/>
      <c r="F389" s="1"/>
      <c r="G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 customHeight="1">
      <c r="A390" s="1"/>
      <c r="B390" s="1"/>
      <c r="C390" s="1"/>
      <c r="D390" s="1"/>
      <c r="E390" s="1"/>
      <c r="F390" s="1"/>
      <c r="G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 customHeight="1">
      <c r="A391" s="1"/>
      <c r="B391" s="1"/>
      <c r="C391" s="1"/>
      <c r="D391" s="1"/>
      <c r="E391" s="1"/>
      <c r="F391" s="1"/>
      <c r="G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 customHeight="1">
      <c r="A392" s="1"/>
      <c r="B392" s="1"/>
      <c r="C392" s="1"/>
      <c r="D392" s="1"/>
      <c r="E392" s="1"/>
      <c r="F392" s="1"/>
      <c r="G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 customHeight="1">
      <c r="A393" s="1"/>
      <c r="B393" s="1"/>
      <c r="C393" s="1"/>
      <c r="D393" s="1"/>
      <c r="E393" s="1"/>
      <c r="F393" s="1"/>
      <c r="G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 customHeight="1">
      <c r="A394" s="1"/>
      <c r="B394" s="1"/>
      <c r="C394" s="1"/>
      <c r="D394" s="1"/>
      <c r="E394" s="1"/>
      <c r="F394" s="1"/>
      <c r="G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 customHeight="1">
      <c r="A395" s="1"/>
      <c r="B395" s="1"/>
      <c r="C395" s="1"/>
      <c r="D395" s="1"/>
      <c r="E395" s="1"/>
      <c r="F395" s="1"/>
      <c r="G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 customHeight="1">
      <c r="A396" s="1"/>
      <c r="B396" s="1"/>
      <c r="C396" s="1"/>
      <c r="D396" s="1"/>
      <c r="E396" s="1"/>
      <c r="F396" s="1"/>
      <c r="G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 customHeight="1">
      <c r="A397" s="1"/>
      <c r="B397" s="1"/>
      <c r="C397" s="1"/>
      <c r="D397" s="1"/>
      <c r="E397" s="1"/>
      <c r="F397" s="1"/>
      <c r="G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 customHeight="1">
      <c r="A398" s="1"/>
      <c r="B398" s="1"/>
      <c r="C398" s="1"/>
      <c r="D398" s="1"/>
      <c r="E398" s="1"/>
      <c r="F398" s="1"/>
      <c r="G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 customHeight="1">
      <c r="A399" s="1"/>
      <c r="B399" s="1"/>
      <c r="C399" s="1"/>
      <c r="D399" s="1"/>
      <c r="E399" s="1"/>
      <c r="F399" s="1"/>
      <c r="G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 customHeight="1">
      <c r="A400" s="1"/>
      <c r="B400" s="1"/>
      <c r="C400" s="1"/>
      <c r="D400" s="1"/>
      <c r="E400" s="1"/>
      <c r="F400" s="1"/>
      <c r="G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 customHeight="1">
      <c r="A401" s="1"/>
      <c r="B401" s="1"/>
      <c r="C401" s="1"/>
      <c r="D401" s="1"/>
      <c r="E401" s="1"/>
      <c r="F401" s="1"/>
      <c r="G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 customHeight="1">
      <c r="A402" s="1"/>
      <c r="B402" s="1"/>
      <c r="C402" s="1"/>
      <c r="D402" s="1"/>
      <c r="E402" s="1"/>
      <c r="F402" s="1"/>
      <c r="G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 customHeight="1">
      <c r="A403" s="1"/>
      <c r="B403" s="1"/>
      <c r="C403" s="1"/>
      <c r="D403" s="1"/>
      <c r="E403" s="1"/>
      <c r="F403" s="1"/>
      <c r="G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 customHeight="1">
      <c r="A404" s="1"/>
      <c r="B404" s="1"/>
      <c r="C404" s="1"/>
      <c r="D404" s="1"/>
      <c r="E404" s="1"/>
      <c r="F404" s="1"/>
      <c r="G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 customHeight="1">
      <c r="A405" s="1"/>
      <c r="B405" s="1"/>
      <c r="C405" s="1"/>
      <c r="D405" s="1"/>
      <c r="E405" s="1"/>
      <c r="F405" s="1"/>
      <c r="G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 customHeight="1">
      <c r="A406" s="1"/>
      <c r="B406" s="1"/>
      <c r="C406" s="1"/>
      <c r="D406" s="1"/>
      <c r="E406" s="1"/>
      <c r="F406" s="1"/>
      <c r="G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 customHeight="1">
      <c r="A407" s="1"/>
      <c r="B407" s="1"/>
      <c r="C407" s="1"/>
      <c r="D407" s="1"/>
      <c r="E407" s="1"/>
      <c r="F407" s="1"/>
      <c r="G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 customHeight="1">
      <c r="A408" s="1"/>
      <c r="B408" s="1"/>
      <c r="C408" s="1"/>
      <c r="D408" s="1"/>
      <c r="E408" s="1"/>
      <c r="F408" s="1"/>
      <c r="G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 customHeight="1">
      <c r="A409" s="1"/>
      <c r="B409" s="1"/>
      <c r="C409" s="1"/>
      <c r="D409" s="1"/>
      <c r="E409" s="1"/>
      <c r="F409" s="1"/>
      <c r="G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 customHeight="1">
      <c r="A410" s="1"/>
      <c r="B410" s="1"/>
      <c r="C410" s="1"/>
      <c r="D410" s="1"/>
      <c r="E410" s="1"/>
      <c r="F410" s="1"/>
      <c r="G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 customHeight="1">
      <c r="A411" s="1"/>
      <c r="B411" s="1"/>
      <c r="C411" s="1"/>
      <c r="D411" s="1"/>
      <c r="E411" s="1"/>
      <c r="F411" s="1"/>
      <c r="G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 customHeight="1">
      <c r="A412" s="1"/>
      <c r="B412" s="1"/>
      <c r="C412" s="1"/>
      <c r="D412" s="1"/>
      <c r="E412" s="1"/>
      <c r="F412" s="1"/>
      <c r="G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 customHeight="1">
      <c r="A413" s="1"/>
      <c r="B413" s="1"/>
      <c r="C413" s="1"/>
      <c r="D413" s="1"/>
      <c r="E413" s="1"/>
      <c r="F413" s="1"/>
      <c r="G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2.75" customHeight="1">
      <c r="A414" s="1"/>
      <c r="B414" s="1"/>
      <c r="C414" s="1"/>
      <c r="D414" s="1"/>
      <c r="E414" s="1"/>
      <c r="F414" s="1"/>
      <c r="G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2.75" customHeight="1">
      <c r="A415" s="1"/>
      <c r="B415" s="1"/>
      <c r="C415" s="1"/>
      <c r="D415" s="1"/>
      <c r="E415" s="1"/>
      <c r="F415" s="1"/>
      <c r="G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2.75" customHeight="1">
      <c r="A416" s="1"/>
      <c r="B416" s="1"/>
      <c r="C416" s="1"/>
      <c r="D416" s="1"/>
      <c r="E416" s="1"/>
      <c r="F416" s="1"/>
      <c r="G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2.75" customHeight="1">
      <c r="A417" s="1"/>
      <c r="B417" s="1"/>
      <c r="C417" s="1"/>
      <c r="D417" s="1"/>
      <c r="E417" s="1"/>
      <c r="F417" s="1"/>
      <c r="G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2.75" customHeight="1">
      <c r="A418" s="1"/>
      <c r="B418" s="1"/>
      <c r="C418" s="1"/>
      <c r="D418" s="1"/>
      <c r="E418" s="1"/>
      <c r="F418" s="1"/>
      <c r="G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2.75" customHeight="1">
      <c r="A419" s="1"/>
      <c r="B419" s="1"/>
      <c r="C419" s="1"/>
      <c r="D419" s="1"/>
      <c r="E419" s="1"/>
      <c r="F419" s="1"/>
      <c r="G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2.75" customHeight="1">
      <c r="A420" s="1"/>
      <c r="B420" s="1"/>
      <c r="C420" s="1"/>
      <c r="D420" s="1"/>
      <c r="E420" s="1"/>
      <c r="F420" s="1"/>
      <c r="G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2.75" customHeight="1">
      <c r="A421" s="1"/>
      <c r="B421" s="1"/>
      <c r="C421" s="1"/>
      <c r="D421" s="1"/>
      <c r="E421" s="1"/>
      <c r="F421" s="1"/>
      <c r="G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2.75" customHeight="1">
      <c r="A422" s="1"/>
      <c r="B422" s="1"/>
      <c r="C422" s="1"/>
      <c r="D422" s="1"/>
      <c r="E422" s="1"/>
      <c r="F422" s="1"/>
      <c r="G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2.75" customHeight="1">
      <c r="A423" s="1"/>
      <c r="B423" s="1"/>
      <c r="C423" s="1"/>
      <c r="D423" s="1"/>
      <c r="E423" s="1"/>
      <c r="F423" s="1"/>
      <c r="G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2.75" customHeight="1">
      <c r="A424" s="1"/>
      <c r="B424" s="1"/>
      <c r="C424" s="1"/>
      <c r="D424" s="1"/>
      <c r="E424" s="1"/>
      <c r="F424" s="1"/>
      <c r="G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2.75" customHeight="1">
      <c r="A425" s="1"/>
      <c r="B425" s="1"/>
      <c r="C425" s="1"/>
      <c r="D425" s="1"/>
      <c r="E425" s="1"/>
      <c r="F425" s="1"/>
      <c r="G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2.75" customHeight="1">
      <c r="A426" s="1"/>
      <c r="B426" s="1"/>
      <c r="C426" s="1"/>
      <c r="D426" s="1"/>
      <c r="E426" s="1"/>
      <c r="F426" s="1"/>
      <c r="G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2.75" customHeight="1">
      <c r="A427" s="1"/>
      <c r="B427" s="1"/>
      <c r="C427" s="1"/>
      <c r="D427" s="1"/>
      <c r="E427" s="1"/>
      <c r="F427" s="1"/>
      <c r="G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2.75" customHeight="1">
      <c r="A428" s="1"/>
      <c r="B428" s="1"/>
      <c r="C428" s="1"/>
      <c r="D428" s="1"/>
      <c r="E428" s="1"/>
      <c r="F428" s="1"/>
      <c r="G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2.75" customHeight="1">
      <c r="A429" s="1"/>
      <c r="B429" s="1"/>
      <c r="C429" s="1"/>
      <c r="D429" s="1"/>
      <c r="E429" s="1"/>
      <c r="F429" s="1"/>
      <c r="G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2.75" customHeight="1">
      <c r="A430" s="1"/>
      <c r="B430" s="1"/>
      <c r="C430" s="1"/>
      <c r="D430" s="1"/>
      <c r="E430" s="1"/>
      <c r="F430" s="1"/>
      <c r="G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2.75" customHeight="1">
      <c r="A431" s="1"/>
      <c r="B431" s="1"/>
      <c r="C431" s="1"/>
      <c r="D431" s="1"/>
      <c r="E431" s="1"/>
      <c r="F431" s="1"/>
      <c r="G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2.75" customHeight="1">
      <c r="A432" s="1"/>
      <c r="B432" s="1"/>
      <c r="C432" s="1"/>
      <c r="D432" s="1"/>
      <c r="E432" s="1"/>
      <c r="F432" s="1"/>
      <c r="G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2.75" customHeight="1">
      <c r="A433" s="1"/>
      <c r="B433" s="1"/>
      <c r="C433" s="1"/>
      <c r="D433" s="1"/>
      <c r="E433" s="1"/>
      <c r="F433" s="1"/>
      <c r="G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2.75" customHeight="1">
      <c r="A434" s="1"/>
      <c r="B434" s="1"/>
      <c r="C434" s="1"/>
      <c r="D434" s="1"/>
      <c r="E434" s="1"/>
      <c r="F434" s="1"/>
      <c r="G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2.75" customHeight="1">
      <c r="A435" s="1"/>
      <c r="B435" s="1"/>
      <c r="C435" s="1"/>
      <c r="D435" s="1"/>
      <c r="E435" s="1"/>
      <c r="F435" s="1"/>
      <c r="G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2.75" customHeight="1">
      <c r="A436" s="1"/>
      <c r="B436" s="1"/>
      <c r="C436" s="1"/>
      <c r="D436" s="1"/>
      <c r="E436" s="1"/>
      <c r="F436" s="1"/>
      <c r="G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2.75" customHeight="1">
      <c r="A437" s="1"/>
      <c r="B437" s="1"/>
      <c r="C437" s="1"/>
      <c r="D437" s="1"/>
      <c r="E437" s="1"/>
      <c r="F437" s="1"/>
      <c r="G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2.75" customHeight="1">
      <c r="A438" s="1"/>
      <c r="B438" s="1"/>
      <c r="C438" s="1"/>
      <c r="D438" s="1"/>
      <c r="E438" s="1"/>
      <c r="F438" s="1"/>
      <c r="G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2.75" customHeight="1">
      <c r="A439" s="1"/>
      <c r="B439" s="1"/>
      <c r="C439" s="1"/>
      <c r="D439" s="1"/>
      <c r="E439" s="1"/>
      <c r="F439" s="1"/>
      <c r="G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2.75" customHeight="1">
      <c r="A440" s="1"/>
      <c r="B440" s="1"/>
      <c r="C440" s="1"/>
      <c r="D440" s="1"/>
      <c r="E440" s="1"/>
      <c r="F440" s="1"/>
      <c r="G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2.75" customHeight="1">
      <c r="A441" s="1"/>
      <c r="B441" s="1"/>
      <c r="C441" s="1"/>
      <c r="D441" s="1"/>
      <c r="E441" s="1"/>
      <c r="F441" s="1"/>
      <c r="G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2.75" customHeight="1">
      <c r="A442" s="1"/>
      <c r="B442" s="1"/>
      <c r="C442" s="1"/>
      <c r="D442" s="1"/>
      <c r="E442" s="1"/>
      <c r="F442" s="1"/>
      <c r="G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2.75" customHeight="1">
      <c r="A443" s="1"/>
      <c r="B443" s="1"/>
      <c r="C443" s="1"/>
      <c r="D443" s="1"/>
      <c r="E443" s="1"/>
      <c r="F443" s="1"/>
      <c r="G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2.75" customHeight="1">
      <c r="A444" s="1"/>
      <c r="B444" s="1"/>
      <c r="C444" s="1"/>
      <c r="D444" s="1"/>
      <c r="E444" s="1"/>
      <c r="F444" s="1"/>
      <c r="G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2.75" customHeight="1">
      <c r="A445" s="1"/>
      <c r="B445" s="1"/>
      <c r="C445" s="1"/>
      <c r="D445" s="1"/>
      <c r="E445" s="1"/>
      <c r="F445" s="1"/>
      <c r="G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2.75" customHeight="1">
      <c r="A446" s="1"/>
      <c r="B446" s="1"/>
      <c r="C446" s="1"/>
      <c r="D446" s="1"/>
      <c r="E446" s="1"/>
      <c r="F446" s="1"/>
      <c r="G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2.75" customHeight="1">
      <c r="A447" s="1"/>
      <c r="B447" s="1"/>
      <c r="C447" s="1"/>
      <c r="D447" s="1"/>
      <c r="E447" s="1"/>
      <c r="F447" s="1"/>
      <c r="G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2.75" customHeight="1">
      <c r="A448" s="1"/>
      <c r="B448" s="1"/>
      <c r="C448" s="1"/>
      <c r="D448" s="1"/>
      <c r="E448" s="1"/>
      <c r="F448" s="1"/>
      <c r="G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2.75" customHeight="1">
      <c r="A449" s="1"/>
      <c r="B449" s="1"/>
      <c r="C449" s="1"/>
      <c r="D449" s="1"/>
      <c r="E449" s="1"/>
      <c r="F449" s="1"/>
      <c r="G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2.75" customHeight="1">
      <c r="A450" s="1"/>
      <c r="B450" s="1"/>
      <c r="C450" s="1"/>
      <c r="D450" s="1"/>
      <c r="E450" s="1"/>
      <c r="F450" s="1"/>
      <c r="G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2.75" customHeight="1">
      <c r="A451" s="1"/>
      <c r="B451" s="1"/>
      <c r="C451" s="1"/>
      <c r="D451" s="1"/>
      <c r="E451" s="1"/>
      <c r="F451" s="1"/>
      <c r="G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2.75" customHeight="1">
      <c r="A452" s="1"/>
      <c r="B452" s="1"/>
      <c r="C452" s="1"/>
      <c r="D452" s="1"/>
      <c r="E452" s="1"/>
      <c r="F452" s="1"/>
      <c r="G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2.75" customHeight="1">
      <c r="A453" s="1"/>
      <c r="B453" s="1"/>
      <c r="C453" s="1"/>
      <c r="D453" s="1"/>
      <c r="E453" s="1"/>
      <c r="F453" s="1"/>
      <c r="G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2.75" customHeight="1">
      <c r="A454" s="1"/>
      <c r="B454" s="1"/>
      <c r="C454" s="1"/>
      <c r="D454" s="1"/>
      <c r="E454" s="1"/>
      <c r="F454" s="1"/>
      <c r="G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2.75" customHeight="1">
      <c r="A455" s="1"/>
      <c r="B455" s="1"/>
      <c r="C455" s="1"/>
      <c r="D455" s="1"/>
      <c r="E455" s="1"/>
      <c r="F455" s="1"/>
      <c r="G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2.75" customHeight="1">
      <c r="A456" s="1"/>
      <c r="B456" s="1"/>
      <c r="C456" s="1"/>
      <c r="D456" s="1"/>
      <c r="E456" s="1"/>
      <c r="F456" s="1"/>
      <c r="G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2.75" customHeight="1">
      <c r="A457" s="1"/>
      <c r="B457" s="1"/>
      <c r="C457" s="1"/>
      <c r="D457" s="1"/>
      <c r="E457" s="1"/>
      <c r="F457" s="1"/>
      <c r="G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2.75" customHeight="1">
      <c r="A458" s="1"/>
      <c r="B458" s="1"/>
      <c r="C458" s="1"/>
      <c r="D458" s="1"/>
      <c r="E458" s="1"/>
      <c r="F458" s="1"/>
      <c r="G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2.75" customHeight="1">
      <c r="A459" s="1"/>
      <c r="B459" s="1"/>
      <c r="C459" s="1"/>
      <c r="D459" s="1"/>
      <c r="E459" s="1"/>
      <c r="F459" s="1"/>
      <c r="G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2.75" customHeight="1">
      <c r="A460" s="1"/>
      <c r="B460" s="1"/>
      <c r="C460" s="1"/>
      <c r="D460" s="1"/>
      <c r="E460" s="1"/>
      <c r="F460" s="1"/>
      <c r="G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2.75" customHeight="1">
      <c r="A461" s="1"/>
      <c r="B461" s="1"/>
      <c r="C461" s="1"/>
      <c r="D461" s="1"/>
      <c r="E461" s="1"/>
      <c r="F461" s="1"/>
      <c r="G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2.75" customHeight="1">
      <c r="A462" s="1"/>
      <c r="B462" s="1"/>
      <c r="C462" s="1"/>
      <c r="D462" s="1"/>
      <c r="E462" s="1"/>
      <c r="F462" s="1"/>
      <c r="G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2.75" customHeight="1">
      <c r="A463" s="1"/>
      <c r="B463" s="1"/>
      <c r="C463" s="1"/>
      <c r="D463" s="1"/>
      <c r="E463" s="1"/>
      <c r="F463" s="1"/>
      <c r="G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2.75" customHeight="1">
      <c r="A464" s="1"/>
      <c r="B464" s="1"/>
      <c r="C464" s="1"/>
      <c r="D464" s="1"/>
      <c r="E464" s="1"/>
      <c r="F464" s="1"/>
      <c r="G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2.75" customHeight="1">
      <c r="A465" s="1"/>
      <c r="B465" s="1"/>
      <c r="C465" s="1"/>
      <c r="D465" s="1"/>
      <c r="E465" s="1"/>
      <c r="F465" s="1"/>
      <c r="G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2.75" customHeight="1">
      <c r="A466" s="1"/>
      <c r="B466" s="1"/>
      <c r="C466" s="1"/>
      <c r="D466" s="1"/>
      <c r="E466" s="1"/>
      <c r="F466" s="1"/>
      <c r="G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2.75" customHeight="1">
      <c r="A467" s="1"/>
      <c r="B467" s="1"/>
      <c r="C467" s="1"/>
      <c r="D467" s="1"/>
      <c r="E467" s="1"/>
      <c r="F467" s="1"/>
      <c r="G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2.75" customHeight="1">
      <c r="A468" s="1"/>
      <c r="B468" s="1"/>
      <c r="C468" s="1"/>
      <c r="D468" s="1"/>
      <c r="E468" s="1"/>
      <c r="F468" s="1"/>
      <c r="G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2.75" customHeight="1">
      <c r="A469" s="1"/>
      <c r="B469" s="1"/>
      <c r="C469" s="1"/>
      <c r="D469" s="1"/>
      <c r="E469" s="1"/>
      <c r="F469" s="1"/>
      <c r="G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2.75" customHeight="1">
      <c r="A470" s="1"/>
      <c r="B470" s="1"/>
      <c r="C470" s="1"/>
      <c r="D470" s="1"/>
      <c r="E470" s="1"/>
      <c r="F470" s="1"/>
      <c r="G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2.75" customHeight="1">
      <c r="A471" s="1"/>
      <c r="B471" s="1"/>
      <c r="C471" s="1"/>
      <c r="D471" s="1"/>
      <c r="E471" s="1"/>
      <c r="F471" s="1"/>
      <c r="G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2.75" customHeight="1">
      <c r="A472" s="1"/>
      <c r="B472" s="1"/>
      <c r="C472" s="1"/>
      <c r="D472" s="1"/>
      <c r="E472" s="1"/>
      <c r="F472" s="1"/>
      <c r="G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2.75" customHeight="1">
      <c r="A473" s="1"/>
      <c r="B473" s="1"/>
      <c r="C473" s="1"/>
      <c r="D473" s="1"/>
      <c r="E473" s="1"/>
      <c r="F473" s="1"/>
      <c r="G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2.75" customHeight="1">
      <c r="A474" s="1"/>
      <c r="B474" s="1"/>
      <c r="C474" s="1"/>
      <c r="D474" s="1"/>
      <c r="E474" s="1"/>
      <c r="F474" s="1"/>
      <c r="G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2.75" customHeight="1">
      <c r="A475" s="1"/>
      <c r="B475" s="1"/>
      <c r="C475" s="1"/>
      <c r="D475" s="1"/>
      <c r="E475" s="1"/>
      <c r="F475" s="1"/>
      <c r="G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2.75" customHeight="1">
      <c r="A476" s="1"/>
      <c r="B476" s="1"/>
      <c r="C476" s="1"/>
      <c r="D476" s="1"/>
      <c r="E476" s="1"/>
      <c r="F476" s="1"/>
      <c r="G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2.75" customHeight="1">
      <c r="A477" s="1"/>
      <c r="B477" s="1"/>
      <c r="C477" s="1"/>
      <c r="D477" s="1"/>
      <c r="E477" s="1"/>
      <c r="F477" s="1"/>
      <c r="G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2.75" customHeight="1">
      <c r="A478" s="1"/>
      <c r="B478" s="1"/>
      <c r="C478" s="1"/>
      <c r="D478" s="1"/>
      <c r="E478" s="1"/>
      <c r="F478" s="1"/>
      <c r="G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2.75" customHeight="1">
      <c r="A479" s="1"/>
      <c r="B479" s="1"/>
      <c r="C479" s="1"/>
      <c r="D479" s="1"/>
      <c r="E479" s="1"/>
      <c r="F479" s="1"/>
      <c r="G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2.75" customHeight="1">
      <c r="A480" s="1"/>
      <c r="B480" s="1"/>
      <c r="C480" s="1"/>
      <c r="D480" s="1"/>
      <c r="E480" s="1"/>
      <c r="F480" s="1"/>
      <c r="G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2.75" customHeight="1">
      <c r="A481" s="1"/>
      <c r="B481" s="1"/>
      <c r="C481" s="1"/>
      <c r="D481" s="1"/>
      <c r="E481" s="1"/>
      <c r="F481" s="1"/>
      <c r="G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2.75" customHeight="1">
      <c r="A482" s="1"/>
      <c r="B482" s="1"/>
      <c r="C482" s="1"/>
      <c r="D482" s="1"/>
      <c r="E482" s="1"/>
      <c r="F482" s="1"/>
      <c r="G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2.75" customHeight="1">
      <c r="A483" s="1"/>
      <c r="B483" s="1"/>
      <c r="C483" s="1"/>
      <c r="D483" s="1"/>
      <c r="E483" s="1"/>
      <c r="F483" s="1"/>
      <c r="G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2.75" customHeight="1">
      <c r="A484" s="1"/>
      <c r="B484" s="1"/>
      <c r="C484" s="1"/>
      <c r="D484" s="1"/>
      <c r="E484" s="1"/>
      <c r="F484" s="1"/>
      <c r="G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2.75" customHeight="1">
      <c r="A485" s="1"/>
      <c r="B485" s="1"/>
      <c r="C485" s="1"/>
      <c r="D485" s="1"/>
      <c r="E485" s="1"/>
      <c r="F485" s="1"/>
      <c r="G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2.75" customHeight="1">
      <c r="A486" s="1"/>
      <c r="B486" s="1"/>
      <c r="C486" s="1"/>
      <c r="D486" s="1"/>
      <c r="E486" s="1"/>
      <c r="F486" s="1"/>
      <c r="G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2.75" customHeight="1">
      <c r="A487" s="1"/>
      <c r="B487" s="1"/>
      <c r="C487" s="1"/>
      <c r="D487" s="1"/>
      <c r="E487" s="1"/>
      <c r="F487" s="1"/>
      <c r="G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2.75" customHeight="1">
      <c r="A488" s="1"/>
      <c r="B488" s="1"/>
      <c r="C488" s="1"/>
      <c r="D488" s="1"/>
      <c r="E488" s="1"/>
      <c r="F488" s="1"/>
      <c r="G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2.75" customHeight="1">
      <c r="A489" s="1"/>
      <c r="B489" s="1"/>
      <c r="C489" s="1"/>
      <c r="D489" s="1"/>
      <c r="E489" s="1"/>
      <c r="F489" s="1"/>
      <c r="G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2.75" customHeight="1">
      <c r="A490" s="1"/>
      <c r="B490" s="1"/>
      <c r="C490" s="1"/>
      <c r="D490" s="1"/>
      <c r="E490" s="1"/>
      <c r="F490" s="1"/>
      <c r="G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2.75" customHeight="1">
      <c r="A491" s="1"/>
      <c r="B491" s="1"/>
      <c r="C491" s="1"/>
      <c r="D491" s="1"/>
      <c r="E491" s="1"/>
      <c r="F491" s="1"/>
      <c r="G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2.75" customHeight="1">
      <c r="A492" s="1"/>
      <c r="B492" s="1"/>
      <c r="C492" s="1"/>
      <c r="D492" s="1"/>
      <c r="E492" s="1"/>
      <c r="F492" s="1"/>
      <c r="G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2.75" customHeight="1">
      <c r="A493" s="1"/>
      <c r="B493" s="1"/>
      <c r="C493" s="1"/>
      <c r="D493" s="1"/>
      <c r="E493" s="1"/>
      <c r="F493" s="1"/>
      <c r="G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2.75" customHeight="1">
      <c r="A494" s="1"/>
      <c r="B494" s="1"/>
      <c r="C494" s="1"/>
      <c r="D494" s="1"/>
      <c r="E494" s="1"/>
      <c r="F494" s="1"/>
      <c r="G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2.75" customHeight="1">
      <c r="A495" s="1"/>
      <c r="B495" s="1"/>
      <c r="C495" s="1"/>
      <c r="D495" s="1"/>
      <c r="E495" s="1"/>
      <c r="F495" s="1"/>
      <c r="G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2.75" customHeight="1">
      <c r="A496" s="1"/>
      <c r="B496" s="1"/>
      <c r="C496" s="1"/>
      <c r="D496" s="1"/>
      <c r="E496" s="1"/>
      <c r="F496" s="1"/>
      <c r="G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2.75" customHeight="1">
      <c r="A497" s="1"/>
      <c r="B497" s="1"/>
      <c r="C497" s="1"/>
      <c r="D497" s="1"/>
      <c r="E497" s="1"/>
      <c r="F497" s="1"/>
      <c r="G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2.75" customHeight="1">
      <c r="A498" s="1"/>
      <c r="B498" s="1"/>
      <c r="C498" s="1"/>
      <c r="D498" s="1"/>
      <c r="E498" s="1"/>
      <c r="F498" s="1"/>
      <c r="G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2.75" customHeight="1">
      <c r="A499" s="1"/>
      <c r="B499" s="1"/>
      <c r="C499" s="1"/>
      <c r="D499" s="1"/>
      <c r="E499" s="1"/>
      <c r="F499" s="1"/>
      <c r="G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2.75" customHeight="1">
      <c r="A500" s="1"/>
      <c r="B500" s="1"/>
      <c r="C500" s="1"/>
      <c r="D500" s="1"/>
      <c r="E500" s="1"/>
      <c r="F500" s="1"/>
      <c r="G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2.75" customHeight="1">
      <c r="A501" s="1"/>
      <c r="B501" s="1"/>
      <c r="C501" s="1"/>
      <c r="D501" s="1"/>
      <c r="E501" s="1"/>
      <c r="F501" s="1"/>
      <c r="G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2.75" customHeight="1">
      <c r="A502" s="1"/>
      <c r="B502" s="1"/>
      <c r="C502" s="1"/>
      <c r="D502" s="1"/>
      <c r="E502" s="1"/>
      <c r="F502" s="1"/>
      <c r="G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2.75" customHeight="1">
      <c r="A503" s="1"/>
      <c r="B503" s="1"/>
      <c r="C503" s="1"/>
      <c r="D503" s="1"/>
      <c r="E503" s="1"/>
      <c r="F503" s="1"/>
      <c r="G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2.75" customHeight="1">
      <c r="A504" s="1"/>
      <c r="B504" s="1"/>
      <c r="C504" s="1"/>
      <c r="D504" s="1"/>
      <c r="E504" s="1"/>
      <c r="F504" s="1"/>
      <c r="G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2.75" customHeight="1">
      <c r="A505" s="1"/>
      <c r="B505" s="1"/>
      <c r="C505" s="1"/>
      <c r="D505" s="1"/>
      <c r="E505" s="1"/>
      <c r="F505" s="1"/>
      <c r="G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2.75" customHeight="1">
      <c r="A506" s="1"/>
      <c r="B506" s="1"/>
      <c r="C506" s="1"/>
      <c r="D506" s="1"/>
      <c r="E506" s="1"/>
      <c r="F506" s="1"/>
      <c r="G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2.75" customHeight="1">
      <c r="A507" s="1"/>
      <c r="B507" s="1"/>
      <c r="C507" s="1"/>
      <c r="D507" s="1"/>
      <c r="E507" s="1"/>
      <c r="F507" s="1"/>
      <c r="G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2.75" customHeight="1">
      <c r="A508" s="1"/>
      <c r="B508" s="1"/>
      <c r="C508" s="1"/>
      <c r="D508" s="1"/>
      <c r="E508" s="1"/>
      <c r="F508" s="1"/>
      <c r="G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2.75" customHeight="1">
      <c r="A509" s="1"/>
      <c r="B509" s="1"/>
      <c r="C509" s="1"/>
      <c r="D509" s="1"/>
      <c r="E509" s="1"/>
      <c r="F509" s="1"/>
      <c r="G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2.75" customHeight="1">
      <c r="A510" s="1"/>
      <c r="B510" s="1"/>
      <c r="C510" s="1"/>
      <c r="D510" s="1"/>
      <c r="E510" s="1"/>
      <c r="F510" s="1"/>
      <c r="G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2.75" customHeight="1">
      <c r="A511" s="1"/>
      <c r="B511" s="1"/>
      <c r="C511" s="1"/>
      <c r="D511" s="1"/>
      <c r="E511" s="1"/>
      <c r="F511" s="1"/>
      <c r="G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2.75" customHeight="1">
      <c r="A512" s="1"/>
      <c r="B512" s="1"/>
      <c r="C512" s="1"/>
      <c r="D512" s="1"/>
      <c r="E512" s="1"/>
      <c r="F512" s="1"/>
      <c r="G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2.75" customHeight="1">
      <c r="A513" s="1"/>
      <c r="B513" s="1"/>
      <c r="C513" s="1"/>
      <c r="D513" s="1"/>
      <c r="E513" s="1"/>
      <c r="F513" s="1"/>
      <c r="G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2.75" customHeight="1">
      <c r="A514" s="1"/>
      <c r="B514" s="1"/>
      <c r="C514" s="1"/>
      <c r="D514" s="1"/>
      <c r="E514" s="1"/>
      <c r="F514" s="1"/>
      <c r="G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2.75" customHeight="1">
      <c r="A515" s="1"/>
      <c r="B515" s="1"/>
      <c r="C515" s="1"/>
      <c r="D515" s="1"/>
      <c r="E515" s="1"/>
      <c r="F515" s="1"/>
      <c r="G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2.75" customHeight="1">
      <c r="A516" s="1"/>
      <c r="B516" s="1"/>
      <c r="C516" s="1"/>
      <c r="D516" s="1"/>
      <c r="E516" s="1"/>
      <c r="F516" s="1"/>
      <c r="G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2.75" customHeight="1">
      <c r="A517" s="1"/>
      <c r="B517" s="1"/>
      <c r="C517" s="1"/>
      <c r="D517" s="1"/>
      <c r="E517" s="1"/>
      <c r="F517" s="1"/>
      <c r="G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2.75" customHeight="1">
      <c r="A518" s="1"/>
      <c r="B518" s="1"/>
      <c r="C518" s="1"/>
      <c r="D518" s="1"/>
      <c r="E518" s="1"/>
      <c r="F518" s="1"/>
      <c r="G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2.75" customHeight="1">
      <c r="A519" s="1"/>
      <c r="B519" s="1"/>
      <c r="C519" s="1"/>
      <c r="D519" s="1"/>
      <c r="E519" s="1"/>
      <c r="F519" s="1"/>
      <c r="G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2.75" customHeight="1">
      <c r="A520" s="1"/>
      <c r="B520" s="1"/>
      <c r="C520" s="1"/>
      <c r="D520" s="1"/>
      <c r="E520" s="1"/>
      <c r="F520" s="1"/>
      <c r="G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2.75" customHeight="1">
      <c r="A521" s="1"/>
      <c r="B521" s="1"/>
      <c r="C521" s="1"/>
      <c r="D521" s="1"/>
      <c r="E521" s="1"/>
      <c r="F521" s="1"/>
      <c r="G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2.75" customHeight="1">
      <c r="A522" s="1"/>
      <c r="B522" s="1"/>
      <c r="C522" s="1"/>
      <c r="D522" s="1"/>
      <c r="E522" s="1"/>
      <c r="F522" s="1"/>
      <c r="G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2.75" customHeight="1">
      <c r="A523" s="1"/>
      <c r="B523" s="1"/>
      <c r="C523" s="1"/>
      <c r="D523" s="1"/>
      <c r="E523" s="1"/>
      <c r="F523" s="1"/>
      <c r="G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2.75" customHeight="1">
      <c r="A524" s="1"/>
      <c r="B524" s="1"/>
      <c r="C524" s="1"/>
      <c r="D524" s="1"/>
      <c r="E524" s="1"/>
      <c r="F524" s="1"/>
      <c r="G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2.75" customHeight="1">
      <c r="A525" s="1"/>
      <c r="B525" s="1"/>
      <c r="C525" s="1"/>
      <c r="D525" s="1"/>
      <c r="E525" s="1"/>
      <c r="F525" s="1"/>
      <c r="G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2.75" customHeight="1">
      <c r="A526" s="1"/>
      <c r="B526" s="1"/>
      <c r="C526" s="1"/>
      <c r="D526" s="1"/>
      <c r="E526" s="1"/>
      <c r="F526" s="1"/>
      <c r="G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2.75" customHeight="1">
      <c r="A527" s="1"/>
      <c r="B527" s="1"/>
      <c r="C527" s="1"/>
      <c r="D527" s="1"/>
      <c r="E527" s="1"/>
      <c r="F527" s="1"/>
      <c r="G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2.75" customHeight="1">
      <c r="A528" s="1"/>
      <c r="B528" s="1"/>
      <c r="C528" s="1"/>
      <c r="D528" s="1"/>
      <c r="E528" s="1"/>
      <c r="F528" s="1"/>
      <c r="G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2.75" customHeight="1">
      <c r="A529" s="1"/>
      <c r="B529" s="1"/>
      <c r="C529" s="1"/>
      <c r="D529" s="1"/>
      <c r="E529" s="1"/>
      <c r="F529" s="1"/>
      <c r="G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2.75" customHeight="1">
      <c r="A530" s="1"/>
      <c r="B530" s="1"/>
      <c r="C530" s="1"/>
      <c r="D530" s="1"/>
      <c r="E530" s="1"/>
      <c r="F530" s="1"/>
      <c r="G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2.75" customHeight="1">
      <c r="A531" s="1"/>
      <c r="B531" s="1"/>
      <c r="C531" s="1"/>
      <c r="D531" s="1"/>
      <c r="E531" s="1"/>
      <c r="F531" s="1"/>
      <c r="G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2.75" customHeight="1">
      <c r="A532" s="1"/>
      <c r="B532" s="1"/>
      <c r="C532" s="1"/>
      <c r="D532" s="1"/>
      <c r="E532" s="1"/>
      <c r="F532" s="1"/>
      <c r="G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2.75" customHeight="1">
      <c r="A533" s="1"/>
      <c r="B533" s="1"/>
      <c r="C533" s="1"/>
      <c r="D533" s="1"/>
      <c r="E533" s="1"/>
      <c r="F533" s="1"/>
      <c r="G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2.75" customHeight="1">
      <c r="A534" s="1"/>
      <c r="B534" s="1"/>
      <c r="C534" s="1"/>
      <c r="D534" s="1"/>
      <c r="E534" s="1"/>
      <c r="F534" s="1"/>
      <c r="G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2.75" customHeight="1">
      <c r="A535" s="1"/>
      <c r="B535" s="1"/>
      <c r="C535" s="1"/>
      <c r="D535" s="1"/>
      <c r="E535" s="1"/>
      <c r="F535" s="1"/>
      <c r="G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2.75" customHeight="1">
      <c r="A536" s="1"/>
      <c r="B536" s="1"/>
      <c r="C536" s="1"/>
      <c r="D536" s="1"/>
      <c r="E536" s="1"/>
      <c r="F536" s="1"/>
      <c r="G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2.75" customHeight="1">
      <c r="A537" s="1"/>
      <c r="B537" s="1"/>
      <c r="C537" s="1"/>
      <c r="D537" s="1"/>
      <c r="E537" s="1"/>
      <c r="F537" s="1"/>
      <c r="G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2.75" customHeight="1">
      <c r="A538" s="1"/>
      <c r="B538" s="1"/>
      <c r="C538" s="1"/>
      <c r="D538" s="1"/>
      <c r="E538" s="1"/>
      <c r="F538" s="1"/>
      <c r="G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2.75" customHeight="1">
      <c r="A539" s="1"/>
      <c r="B539" s="1"/>
      <c r="C539" s="1"/>
      <c r="D539" s="1"/>
      <c r="E539" s="1"/>
      <c r="F539" s="1"/>
      <c r="G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2.75" customHeight="1">
      <c r="A540" s="1"/>
      <c r="B540" s="1"/>
      <c r="C540" s="1"/>
      <c r="D540" s="1"/>
      <c r="E540" s="1"/>
      <c r="F540" s="1"/>
      <c r="G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2.75" customHeight="1">
      <c r="A541" s="1"/>
      <c r="B541" s="1"/>
      <c r="C541" s="1"/>
      <c r="D541" s="1"/>
      <c r="E541" s="1"/>
      <c r="F541" s="1"/>
      <c r="G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2.75" customHeight="1">
      <c r="A542" s="1"/>
      <c r="B542" s="1"/>
      <c r="C542" s="1"/>
      <c r="D542" s="1"/>
      <c r="E542" s="1"/>
      <c r="F542" s="1"/>
      <c r="G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2.75" customHeight="1">
      <c r="A543" s="1"/>
      <c r="B543" s="1"/>
      <c r="C543" s="1"/>
      <c r="D543" s="1"/>
      <c r="E543" s="1"/>
      <c r="F543" s="1"/>
      <c r="G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2.75" customHeight="1">
      <c r="A544" s="1"/>
      <c r="B544" s="1"/>
      <c r="C544" s="1"/>
      <c r="D544" s="1"/>
      <c r="E544" s="1"/>
      <c r="F544" s="1"/>
      <c r="G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2.75" customHeight="1">
      <c r="A545" s="1"/>
      <c r="B545" s="1"/>
      <c r="C545" s="1"/>
      <c r="D545" s="1"/>
      <c r="E545" s="1"/>
      <c r="F545" s="1"/>
      <c r="G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2.75" customHeight="1">
      <c r="A546" s="1"/>
      <c r="B546" s="1"/>
      <c r="C546" s="1"/>
      <c r="D546" s="1"/>
      <c r="E546" s="1"/>
      <c r="F546" s="1"/>
      <c r="G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2.75" customHeight="1">
      <c r="A547" s="1"/>
      <c r="B547" s="1"/>
      <c r="C547" s="1"/>
      <c r="D547" s="1"/>
      <c r="E547" s="1"/>
      <c r="F547" s="1"/>
      <c r="G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2.75" customHeight="1">
      <c r="A548" s="1"/>
      <c r="B548" s="1"/>
      <c r="C548" s="1"/>
      <c r="D548" s="1"/>
      <c r="E548" s="1"/>
      <c r="F548" s="1"/>
      <c r="G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2.75" customHeight="1">
      <c r="A549" s="1"/>
      <c r="B549" s="1"/>
      <c r="C549" s="1"/>
      <c r="D549" s="1"/>
      <c r="E549" s="1"/>
      <c r="F549" s="1"/>
      <c r="G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2.75" customHeight="1">
      <c r="A550" s="1"/>
      <c r="B550" s="1"/>
      <c r="C550" s="1"/>
      <c r="D550" s="1"/>
      <c r="E550" s="1"/>
      <c r="F550" s="1"/>
      <c r="G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2.75" customHeight="1">
      <c r="A551" s="1"/>
      <c r="B551" s="1"/>
      <c r="C551" s="1"/>
      <c r="D551" s="1"/>
      <c r="E551" s="1"/>
      <c r="F551" s="1"/>
      <c r="G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2.75" customHeight="1">
      <c r="A552" s="1"/>
      <c r="B552" s="1"/>
      <c r="C552" s="1"/>
      <c r="D552" s="1"/>
      <c r="E552" s="1"/>
      <c r="F552" s="1"/>
      <c r="G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2.75" customHeight="1">
      <c r="A553" s="1"/>
      <c r="B553" s="1"/>
      <c r="C553" s="1"/>
      <c r="D553" s="1"/>
      <c r="E553" s="1"/>
      <c r="F553" s="1"/>
      <c r="G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2.75" customHeight="1">
      <c r="A554" s="1"/>
      <c r="B554" s="1"/>
      <c r="C554" s="1"/>
      <c r="D554" s="1"/>
      <c r="E554" s="1"/>
      <c r="F554" s="1"/>
      <c r="G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2.75" customHeight="1">
      <c r="A555" s="1"/>
      <c r="B555" s="1"/>
      <c r="C555" s="1"/>
      <c r="D555" s="1"/>
      <c r="E555" s="1"/>
      <c r="F555" s="1"/>
      <c r="G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2.75" customHeight="1">
      <c r="A556" s="1"/>
      <c r="B556" s="1"/>
      <c r="C556" s="1"/>
      <c r="D556" s="1"/>
      <c r="E556" s="1"/>
      <c r="F556" s="1"/>
      <c r="G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2.75" customHeight="1">
      <c r="A557" s="1"/>
      <c r="B557" s="1"/>
      <c r="C557" s="1"/>
      <c r="D557" s="1"/>
      <c r="E557" s="1"/>
      <c r="F557" s="1"/>
      <c r="G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2.75" customHeight="1">
      <c r="A558" s="1"/>
      <c r="B558" s="1"/>
      <c r="C558" s="1"/>
      <c r="D558" s="1"/>
      <c r="E558" s="1"/>
      <c r="F558" s="1"/>
      <c r="G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2.75" customHeight="1">
      <c r="A559" s="1"/>
      <c r="B559" s="1"/>
      <c r="C559" s="1"/>
      <c r="D559" s="1"/>
      <c r="E559" s="1"/>
      <c r="F559" s="1"/>
      <c r="G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2.75" customHeight="1">
      <c r="A560" s="1"/>
      <c r="B560" s="1"/>
      <c r="C560" s="1"/>
      <c r="D560" s="1"/>
      <c r="E560" s="1"/>
      <c r="F560" s="1"/>
      <c r="G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2.75" customHeight="1">
      <c r="A561" s="1"/>
      <c r="B561" s="1"/>
      <c r="C561" s="1"/>
      <c r="D561" s="1"/>
      <c r="E561" s="1"/>
      <c r="F561" s="1"/>
      <c r="G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2.75" customHeight="1">
      <c r="A562" s="1"/>
      <c r="B562" s="1"/>
      <c r="C562" s="1"/>
      <c r="D562" s="1"/>
      <c r="E562" s="1"/>
      <c r="F562" s="1"/>
      <c r="G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2.75" customHeight="1">
      <c r="A563" s="1"/>
      <c r="B563" s="1"/>
      <c r="C563" s="1"/>
      <c r="D563" s="1"/>
      <c r="E563" s="1"/>
      <c r="F563" s="1"/>
      <c r="G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2.75" customHeight="1">
      <c r="A564" s="1"/>
      <c r="B564" s="1"/>
      <c r="C564" s="1"/>
      <c r="D564" s="1"/>
      <c r="E564" s="1"/>
      <c r="F564" s="1"/>
      <c r="G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2.75" customHeight="1">
      <c r="A565" s="1"/>
      <c r="B565" s="1"/>
      <c r="C565" s="1"/>
      <c r="D565" s="1"/>
      <c r="E565" s="1"/>
      <c r="F565" s="1"/>
      <c r="G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2.75" customHeight="1">
      <c r="A566" s="1"/>
      <c r="B566" s="1"/>
      <c r="C566" s="1"/>
      <c r="D566" s="1"/>
      <c r="E566" s="1"/>
      <c r="F566" s="1"/>
      <c r="G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2.75" customHeight="1">
      <c r="A567" s="1"/>
      <c r="B567" s="1"/>
      <c r="C567" s="1"/>
      <c r="D567" s="1"/>
      <c r="E567" s="1"/>
      <c r="F567" s="1"/>
      <c r="G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2.75" customHeight="1">
      <c r="A568" s="1"/>
      <c r="B568" s="1"/>
      <c r="C568" s="1"/>
      <c r="D568" s="1"/>
      <c r="E568" s="1"/>
      <c r="F568" s="1"/>
      <c r="G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2.75" customHeight="1">
      <c r="A569" s="1"/>
      <c r="B569" s="1"/>
      <c r="C569" s="1"/>
      <c r="D569" s="1"/>
      <c r="E569" s="1"/>
      <c r="F569" s="1"/>
      <c r="G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2.75" customHeight="1">
      <c r="A570" s="1"/>
      <c r="B570" s="1"/>
      <c r="C570" s="1"/>
      <c r="D570" s="1"/>
      <c r="E570" s="1"/>
      <c r="F570" s="1"/>
      <c r="G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2.75" customHeight="1">
      <c r="A571" s="1"/>
      <c r="B571" s="1"/>
      <c r="C571" s="1"/>
      <c r="D571" s="1"/>
      <c r="E571" s="1"/>
      <c r="F571" s="1"/>
      <c r="G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2.75" customHeight="1">
      <c r="A572" s="1"/>
      <c r="B572" s="1"/>
      <c r="C572" s="1"/>
      <c r="D572" s="1"/>
      <c r="E572" s="1"/>
      <c r="F572" s="1"/>
      <c r="G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2.75" customHeight="1">
      <c r="A573" s="1"/>
      <c r="B573" s="1"/>
      <c r="C573" s="1"/>
      <c r="D573" s="1"/>
      <c r="E573" s="1"/>
      <c r="F573" s="1"/>
      <c r="G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2.75" customHeight="1">
      <c r="A574" s="1"/>
      <c r="B574" s="1"/>
      <c r="C574" s="1"/>
      <c r="D574" s="1"/>
      <c r="E574" s="1"/>
      <c r="F574" s="1"/>
      <c r="G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2.75" customHeight="1">
      <c r="A575" s="1"/>
      <c r="B575" s="1"/>
      <c r="C575" s="1"/>
      <c r="D575" s="1"/>
      <c r="E575" s="1"/>
      <c r="F575" s="1"/>
      <c r="G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2.75" customHeight="1">
      <c r="A576" s="1"/>
      <c r="B576" s="1"/>
      <c r="C576" s="1"/>
      <c r="D576" s="1"/>
      <c r="E576" s="1"/>
      <c r="F576" s="1"/>
      <c r="G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2.75" customHeight="1">
      <c r="A577" s="1"/>
      <c r="B577" s="1"/>
      <c r="C577" s="1"/>
      <c r="D577" s="1"/>
      <c r="E577" s="1"/>
      <c r="F577" s="1"/>
      <c r="G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2.75" customHeight="1">
      <c r="A578" s="1"/>
      <c r="B578" s="1"/>
      <c r="C578" s="1"/>
      <c r="D578" s="1"/>
      <c r="E578" s="1"/>
      <c r="F578" s="1"/>
      <c r="G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2.75" customHeight="1">
      <c r="A579" s="1"/>
      <c r="B579" s="1"/>
      <c r="C579" s="1"/>
      <c r="D579" s="1"/>
      <c r="E579" s="1"/>
      <c r="F579" s="1"/>
      <c r="G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2.75" customHeight="1">
      <c r="A580" s="1"/>
      <c r="B580" s="1"/>
      <c r="C580" s="1"/>
      <c r="D580" s="1"/>
      <c r="E580" s="1"/>
      <c r="F580" s="1"/>
      <c r="G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2.75" customHeight="1">
      <c r="A581" s="1"/>
      <c r="B581" s="1"/>
      <c r="C581" s="1"/>
      <c r="D581" s="1"/>
      <c r="E581" s="1"/>
      <c r="F581" s="1"/>
      <c r="G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2.75" customHeight="1">
      <c r="A582" s="1"/>
      <c r="B582" s="1"/>
      <c r="C582" s="1"/>
      <c r="D582" s="1"/>
      <c r="E582" s="1"/>
      <c r="F582" s="1"/>
      <c r="G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2.75" customHeight="1">
      <c r="A583" s="1"/>
      <c r="B583" s="1"/>
      <c r="C583" s="1"/>
      <c r="D583" s="1"/>
      <c r="E583" s="1"/>
      <c r="F583" s="1"/>
      <c r="G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2.75" customHeight="1">
      <c r="A584" s="1"/>
      <c r="B584" s="1"/>
      <c r="C584" s="1"/>
      <c r="D584" s="1"/>
      <c r="E584" s="1"/>
      <c r="F584" s="1"/>
      <c r="G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2.75" customHeight="1">
      <c r="A585" s="1"/>
      <c r="B585" s="1"/>
      <c r="C585" s="1"/>
      <c r="D585" s="1"/>
      <c r="E585" s="1"/>
      <c r="F585" s="1"/>
      <c r="G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2.75" customHeight="1">
      <c r="A586" s="1"/>
      <c r="B586" s="1"/>
      <c r="C586" s="1"/>
      <c r="D586" s="1"/>
      <c r="E586" s="1"/>
      <c r="F586" s="1"/>
      <c r="G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2.75" customHeight="1">
      <c r="A587" s="1"/>
      <c r="B587" s="1"/>
      <c r="C587" s="1"/>
      <c r="D587" s="1"/>
      <c r="E587" s="1"/>
      <c r="F587" s="1"/>
      <c r="G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2.75" customHeight="1">
      <c r="A588" s="1"/>
      <c r="B588" s="1"/>
      <c r="C588" s="1"/>
      <c r="D588" s="1"/>
      <c r="E588" s="1"/>
      <c r="F588" s="1"/>
      <c r="G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2.75" customHeight="1">
      <c r="A589" s="1"/>
      <c r="B589" s="1"/>
      <c r="C589" s="1"/>
      <c r="D589" s="1"/>
      <c r="E589" s="1"/>
      <c r="F589" s="1"/>
      <c r="G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2.75" customHeight="1">
      <c r="A590" s="1"/>
      <c r="B590" s="1"/>
      <c r="C590" s="1"/>
      <c r="D590" s="1"/>
      <c r="E590" s="1"/>
      <c r="F590" s="1"/>
      <c r="G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2.75" customHeight="1">
      <c r="A591" s="1"/>
      <c r="B591" s="1"/>
      <c r="C591" s="1"/>
      <c r="D591" s="1"/>
      <c r="E591" s="1"/>
      <c r="F591" s="1"/>
      <c r="G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2.75" customHeight="1">
      <c r="A592" s="1"/>
      <c r="B592" s="1"/>
      <c r="C592" s="1"/>
      <c r="D592" s="1"/>
      <c r="E592" s="1"/>
      <c r="F592" s="1"/>
      <c r="G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2.75" customHeight="1">
      <c r="A593" s="1"/>
      <c r="B593" s="1"/>
      <c r="C593" s="1"/>
      <c r="D593" s="1"/>
      <c r="E593" s="1"/>
      <c r="F593" s="1"/>
      <c r="G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2.75" customHeight="1">
      <c r="A594" s="1"/>
      <c r="B594" s="1"/>
      <c r="C594" s="1"/>
      <c r="D594" s="1"/>
      <c r="E594" s="1"/>
      <c r="F594" s="1"/>
      <c r="G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2.75" customHeight="1">
      <c r="A595" s="1"/>
      <c r="B595" s="1"/>
      <c r="C595" s="1"/>
      <c r="D595" s="1"/>
      <c r="E595" s="1"/>
      <c r="F595" s="1"/>
      <c r="G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2.75" customHeight="1">
      <c r="A596" s="1"/>
      <c r="B596" s="1"/>
      <c r="C596" s="1"/>
      <c r="D596" s="1"/>
      <c r="E596" s="1"/>
      <c r="F596" s="1"/>
      <c r="G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2.75" customHeight="1">
      <c r="A597" s="1"/>
      <c r="B597" s="1"/>
      <c r="C597" s="1"/>
      <c r="D597" s="1"/>
      <c r="E597" s="1"/>
      <c r="F597" s="1"/>
      <c r="G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2.75" customHeight="1">
      <c r="A598" s="1"/>
      <c r="B598" s="1"/>
      <c r="C598" s="1"/>
      <c r="D598" s="1"/>
      <c r="E598" s="1"/>
      <c r="F598" s="1"/>
      <c r="G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2.75" customHeight="1">
      <c r="A599" s="1"/>
      <c r="B599" s="1"/>
      <c r="C599" s="1"/>
      <c r="D599" s="1"/>
      <c r="E599" s="1"/>
      <c r="F599" s="1"/>
      <c r="G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2.75" customHeight="1">
      <c r="A600" s="1"/>
      <c r="B600" s="1"/>
      <c r="C600" s="1"/>
      <c r="D600" s="1"/>
      <c r="E600" s="1"/>
      <c r="F600" s="1"/>
      <c r="G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2.75" customHeight="1">
      <c r="A601" s="1"/>
      <c r="B601" s="1"/>
      <c r="C601" s="1"/>
      <c r="D601" s="1"/>
      <c r="E601" s="1"/>
      <c r="F601" s="1"/>
      <c r="G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2.75" customHeight="1">
      <c r="A602" s="1"/>
      <c r="B602" s="1"/>
      <c r="C602" s="1"/>
      <c r="D602" s="1"/>
      <c r="E602" s="1"/>
      <c r="F602" s="1"/>
      <c r="G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2.75" customHeight="1">
      <c r="A603" s="1"/>
      <c r="B603" s="1"/>
      <c r="C603" s="1"/>
      <c r="D603" s="1"/>
      <c r="E603" s="1"/>
      <c r="F603" s="1"/>
      <c r="G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2.75" customHeight="1">
      <c r="A604" s="1"/>
      <c r="B604" s="1"/>
      <c r="C604" s="1"/>
      <c r="D604" s="1"/>
      <c r="E604" s="1"/>
      <c r="F604" s="1"/>
      <c r="G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2.75" customHeight="1">
      <c r="A605" s="1"/>
      <c r="B605" s="1"/>
      <c r="C605" s="1"/>
      <c r="D605" s="1"/>
      <c r="E605" s="1"/>
      <c r="F605" s="1"/>
      <c r="G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2.75" customHeight="1">
      <c r="A606" s="1"/>
      <c r="B606" s="1"/>
      <c r="C606" s="1"/>
      <c r="D606" s="1"/>
      <c r="E606" s="1"/>
      <c r="F606" s="1"/>
      <c r="G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2.75" customHeight="1">
      <c r="A607" s="1"/>
      <c r="B607" s="1"/>
      <c r="C607" s="1"/>
      <c r="D607" s="1"/>
      <c r="E607" s="1"/>
      <c r="F607" s="1"/>
      <c r="G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2.75" customHeight="1">
      <c r="A608" s="1"/>
      <c r="B608" s="1"/>
      <c r="C608" s="1"/>
      <c r="D608" s="1"/>
      <c r="E608" s="1"/>
      <c r="F608" s="1"/>
      <c r="G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2.75" customHeight="1">
      <c r="A609" s="1"/>
      <c r="B609" s="1"/>
      <c r="C609" s="1"/>
      <c r="D609" s="1"/>
      <c r="E609" s="1"/>
      <c r="F609" s="1"/>
      <c r="G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2.75" customHeight="1">
      <c r="A610" s="1"/>
      <c r="B610" s="1"/>
      <c r="C610" s="1"/>
      <c r="D610" s="1"/>
      <c r="E610" s="1"/>
      <c r="F610" s="1"/>
      <c r="G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2.75" customHeight="1">
      <c r="A611" s="1"/>
      <c r="B611" s="1"/>
      <c r="C611" s="1"/>
      <c r="D611" s="1"/>
      <c r="E611" s="1"/>
      <c r="F611" s="1"/>
      <c r="G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2.75" customHeight="1">
      <c r="A612" s="1"/>
      <c r="B612" s="1"/>
      <c r="C612" s="1"/>
      <c r="D612" s="1"/>
      <c r="E612" s="1"/>
      <c r="F612" s="1"/>
      <c r="G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2.75" customHeight="1">
      <c r="A613" s="1"/>
      <c r="B613" s="1"/>
      <c r="C613" s="1"/>
      <c r="D613" s="1"/>
      <c r="E613" s="1"/>
      <c r="F613" s="1"/>
      <c r="G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2.75" customHeight="1">
      <c r="A614" s="1"/>
      <c r="B614" s="1"/>
      <c r="C614" s="1"/>
      <c r="D614" s="1"/>
      <c r="E614" s="1"/>
      <c r="F614" s="1"/>
      <c r="G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2.75" customHeight="1">
      <c r="A615" s="1"/>
      <c r="B615" s="1"/>
      <c r="C615" s="1"/>
      <c r="D615" s="1"/>
      <c r="E615" s="1"/>
      <c r="F615" s="1"/>
      <c r="G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2.75" customHeight="1">
      <c r="A616" s="1"/>
      <c r="B616" s="1"/>
      <c r="C616" s="1"/>
      <c r="D616" s="1"/>
      <c r="E616" s="1"/>
      <c r="F616" s="1"/>
      <c r="G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2.75" customHeight="1">
      <c r="A617" s="1"/>
      <c r="B617" s="1"/>
      <c r="C617" s="1"/>
      <c r="D617" s="1"/>
      <c r="E617" s="1"/>
      <c r="F617" s="1"/>
      <c r="G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2.75" customHeight="1">
      <c r="A618" s="1"/>
      <c r="B618" s="1"/>
      <c r="C618" s="1"/>
      <c r="D618" s="1"/>
      <c r="E618" s="1"/>
      <c r="F618" s="1"/>
      <c r="G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2.75" customHeight="1">
      <c r="A619" s="1"/>
      <c r="B619" s="1"/>
      <c r="C619" s="1"/>
      <c r="D619" s="1"/>
      <c r="E619" s="1"/>
      <c r="F619" s="1"/>
      <c r="G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2.75" customHeight="1">
      <c r="A620" s="1"/>
      <c r="B620" s="1"/>
      <c r="C620" s="1"/>
      <c r="D620" s="1"/>
      <c r="E620" s="1"/>
      <c r="F620" s="1"/>
      <c r="G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2.75" customHeight="1">
      <c r="A621" s="1"/>
      <c r="B621" s="1"/>
      <c r="C621" s="1"/>
      <c r="D621" s="1"/>
      <c r="E621" s="1"/>
      <c r="F621" s="1"/>
      <c r="G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2.75" customHeight="1">
      <c r="A622" s="1"/>
      <c r="B622" s="1"/>
      <c r="C622" s="1"/>
      <c r="D622" s="1"/>
      <c r="E622" s="1"/>
      <c r="F622" s="1"/>
      <c r="G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2.75" customHeight="1">
      <c r="A623" s="1"/>
      <c r="B623" s="1"/>
      <c r="C623" s="1"/>
      <c r="D623" s="1"/>
      <c r="E623" s="1"/>
      <c r="F623" s="1"/>
      <c r="G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2.75" customHeight="1">
      <c r="A624" s="1"/>
      <c r="B624" s="1"/>
      <c r="C624" s="1"/>
      <c r="D624" s="1"/>
      <c r="E624" s="1"/>
      <c r="F624" s="1"/>
      <c r="G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2.75" customHeight="1">
      <c r="A625" s="1"/>
      <c r="B625" s="1"/>
      <c r="C625" s="1"/>
      <c r="D625" s="1"/>
      <c r="E625" s="1"/>
      <c r="F625" s="1"/>
      <c r="G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2.75" customHeight="1">
      <c r="A626" s="1"/>
      <c r="B626" s="1"/>
      <c r="C626" s="1"/>
      <c r="D626" s="1"/>
      <c r="E626" s="1"/>
      <c r="F626" s="1"/>
      <c r="G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2.75" customHeight="1">
      <c r="A627" s="1"/>
      <c r="B627" s="1"/>
      <c r="C627" s="1"/>
      <c r="D627" s="1"/>
      <c r="E627" s="1"/>
      <c r="F627" s="1"/>
      <c r="G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2.75" customHeight="1">
      <c r="A628" s="1"/>
      <c r="B628" s="1"/>
      <c r="C628" s="1"/>
      <c r="D628" s="1"/>
      <c r="E628" s="1"/>
      <c r="F628" s="1"/>
      <c r="G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2.75" customHeight="1">
      <c r="A629" s="1"/>
      <c r="B629" s="1"/>
      <c r="C629" s="1"/>
      <c r="D629" s="1"/>
      <c r="E629" s="1"/>
      <c r="F629" s="1"/>
      <c r="G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2.75" customHeight="1">
      <c r="A630" s="1"/>
      <c r="B630" s="1"/>
      <c r="C630" s="1"/>
      <c r="D630" s="1"/>
      <c r="E630" s="1"/>
      <c r="F630" s="1"/>
      <c r="G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2.75" customHeight="1">
      <c r="A631" s="1"/>
      <c r="B631" s="1"/>
      <c r="C631" s="1"/>
      <c r="D631" s="1"/>
      <c r="E631" s="1"/>
      <c r="F631" s="1"/>
      <c r="G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2.75" customHeight="1">
      <c r="A632" s="1"/>
      <c r="B632" s="1"/>
      <c r="C632" s="1"/>
      <c r="D632" s="1"/>
      <c r="E632" s="1"/>
      <c r="F632" s="1"/>
      <c r="G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2.75" customHeight="1">
      <c r="A633" s="1"/>
      <c r="B633" s="1"/>
      <c r="C633" s="1"/>
      <c r="D633" s="1"/>
      <c r="E633" s="1"/>
      <c r="F633" s="1"/>
      <c r="G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2.75" customHeight="1">
      <c r="A634" s="1"/>
      <c r="B634" s="1"/>
      <c r="C634" s="1"/>
      <c r="D634" s="1"/>
      <c r="E634" s="1"/>
      <c r="F634" s="1"/>
      <c r="G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2.75" customHeight="1">
      <c r="A635" s="1"/>
      <c r="B635" s="1"/>
      <c r="C635" s="1"/>
      <c r="D635" s="1"/>
      <c r="E635" s="1"/>
      <c r="F635" s="1"/>
      <c r="G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2.75" customHeight="1">
      <c r="A636" s="1"/>
      <c r="B636" s="1"/>
      <c r="C636" s="1"/>
      <c r="D636" s="1"/>
      <c r="E636" s="1"/>
      <c r="F636" s="1"/>
      <c r="G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2.75" customHeight="1">
      <c r="A637" s="1"/>
      <c r="B637" s="1"/>
      <c r="C637" s="1"/>
      <c r="D637" s="1"/>
      <c r="E637" s="1"/>
      <c r="F637" s="1"/>
      <c r="G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2.75" customHeight="1">
      <c r="A638" s="1"/>
      <c r="B638" s="1"/>
      <c r="C638" s="1"/>
      <c r="D638" s="1"/>
      <c r="E638" s="1"/>
      <c r="F638" s="1"/>
      <c r="G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2.75" customHeight="1">
      <c r="A639" s="1"/>
      <c r="B639" s="1"/>
      <c r="C639" s="1"/>
      <c r="D639" s="1"/>
      <c r="E639" s="1"/>
      <c r="F639" s="1"/>
      <c r="G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2.75" customHeight="1">
      <c r="A640" s="1"/>
      <c r="B640" s="1"/>
      <c r="C640" s="1"/>
      <c r="D640" s="1"/>
      <c r="E640" s="1"/>
      <c r="F640" s="1"/>
      <c r="G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2.75" customHeight="1">
      <c r="A641" s="1"/>
      <c r="B641" s="1"/>
      <c r="C641" s="1"/>
      <c r="D641" s="1"/>
      <c r="E641" s="1"/>
      <c r="F641" s="1"/>
      <c r="G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2.75" customHeight="1">
      <c r="A642" s="1"/>
      <c r="B642" s="1"/>
      <c r="C642" s="1"/>
      <c r="D642" s="1"/>
      <c r="E642" s="1"/>
      <c r="F642" s="1"/>
      <c r="G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2.75" customHeight="1">
      <c r="A643" s="1"/>
      <c r="B643" s="1"/>
      <c r="C643" s="1"/>
      <c r="D643" s="1"/>
      <c r="E643" s="1"/>
      <c r="F643" s="1"/>
      <c r="G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2.75" customHeight="1">
      <c r="A644" s="1"/>
      <c r="B644" s="1"/>
      <c r="C644" s="1"/>
      <c r="D644" s="1"/>
      <c r="E644" s="1"/>
      <c r="F644" s="1"/>
      <c r="G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2.75" customHeight="1">
      <c r="A645" s="1"/>
      <c r="B645" s="1"/>
      <c r="C645" s="1"/>
      <c r="D645" s="1"/>
      <c r="E645" s="1"/>
      <c r="F645" s="1"/>
      <c r="G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2.75" customHeight="1">
      <c r="A646" s="1"/>
      <c r="B646" s="1"/>
      <c r="C646" s="1"/>
      <c r="D646" s="1"/>
      <c r="E646" s="1"/>
      <c r="F646" s="1"/>
      <c r="G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2.75" customHeight="1">
      <c r="A647" s="1"/>
      <c r="B647" s="1"/>
      <c r="C647" s="1"/>
      <c r="D647" s="1"/>
      <c r="E647" s="1"/>
      <c r="F647" s="1"/>
      <c r="G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2.75" customHeight="1">
      <c r="A648" s="1"/>
      <c r="B648" s="1"/>
      <c r="C648" s="1"/>
      <c r="D648" s="1"/>
      <c r="E648" s="1"/>
      <c r="F648" s="1"/>
      <c r="G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2.75" customHeight="1">
      <c r="A649" s="1"/>
      <c r="B649" s="1"/>
      <c r="C649" s="1"/>
      <c r="D649" s="1"/>
      <c r="E649" s="1"/>
      <c r="F649" s="1"/>
      <c r="G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2.75" customHeight="1">
      <c r="A650" s="1"/>
      <c r="B650" s="1"/>
      <c r="C650" s="1"/>
      <c r="D650" s="1"/>
      <c r="E650" s="1"/>
      <c r="F650" s="1"/>
      <c r="G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2.75" customHeight="1">
      <c r="A651" s="1"/>
      <c r="B651" s="1"/>
      <c r="C651" s="1"/>
      <c r="D651" s="1"/>
      <c r="E651" s="1"/>
      <c r="F651" s="1"/>
      <c r="G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2.75" customHeight="1">
      <c r="A652" s="1"/>
      <c r="B652" s="1"/>
      <c r="C652" s="1"/>
      <c r="D652" s="1"/>
      <c r="E652" s="1"/>
      <c r="F652" s="1"/>
      <c r="G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2.75" customHeight="1">
      <c r="A653" s="1"/>
      <c r="B653" s="1"/>
      <c r="C653" s="1"/>
      <c r="D653" s="1"/>
      <c r="E653" s="1"/>
      <c r="F653" s="1"/>
      <c r="G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2.75" customHeight="1">
      <c r="A654" s="1"/>
      <c r="B654" s="1"/>
      <c r="C654" s="1"/>
      <c r="D654" s="1"/>
      <c r="E654" s="1"/>
      <c r="F654" s="1"/>
      <c r="G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2.75" customHeight="1">
      <c r="A655" s="1"/>
      <c r="B655" s="1"/>
      <c r="C655" s="1"/>
      <c r="D655" s="1"/>
      <c r="E655" s="1"/>
      <c r="F655" s="1"/>
      <c r="G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2.75" customHeight="1">
      <c r="A656" s="1"/>
      <c r="B656" s="1"/>
      <c r="C656" s="1"/>
      <c r="D656" s="1"/>
      <c r="E656" s="1"/>
      <c r="F656" s="1"/>
      <c r="G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2.75" customHeight="1">
      <c r="A657" s="1"/>
      <c r="B657" s="1"/>
      <c r="C657" s="1"/>
      <c r="D657" s="1"/>
      <c r="E657" s="1"/>
      <c r="F657" s="1"/>
      <c r="G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2.75" customHeight="1">
      <c r="A658" s="1"/>
      <c r="B658" s="1"/>
      <c r="C658" s="1"/>
      <c r="D658" s="1"/>
      <c r="E658" s="1"/>
      <c r="F658" s="1"/>
      <c r="G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2.75" customHeight="1">
      <c r="A659" s="1"/>
      <c r="B659" s="1"/>
      <c r="C659" s="1"/>
      <c r="D659" s="1"/>
      <c r="E659" s="1"/>
      <c r="F659" s="1"/>
      <c r="G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2.75" customHeight="1">
      <c r="A660" s="1"/>
      <c r="B660" s="1"/>
      <c r="C660" s="1"/>
      <c r="D660" s="1"/>
      <c r="E660" s="1"/>
      <c r="F660" s="1"/>
      <c r="G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2.75" customHeight="1">
      <c r="A661" s="1"/>
      <c r="B661" s="1"/>
      <c r="C661" s="1"/>
      <c r="D661" s="1"/>
      <c r="E661" s="1"/>
      <c r="F661" s="1"/>
      <c r="G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2.75" customHeight="1">
      <c r="A662" s="1"/>
      <c r="B662" s="1"/>
      <c r="C662" s="1"/>
      <c r="D662" s="1"/>
      <c r="E662" s="1"/>
      <c r="F662" s="1"/>
      <c r="G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2.75" customHeight="1">
      <c r="A663" s="1"/>
      <c r="B663" s="1"/>
      <c r="C663" s="1"/>
      <c r="D663" s="1"/>
      <c r="E663" s="1"/>
      <c r="F663" s="1"/>
      <c r="G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2.75" customHeight="1">
      <c r="A664" s="1"/>
      <c r="B664" s="1"/>
      <c r="C664" s="1"/>
      <c r="D664" s="1"/>
      <c r="E664" s="1"/>
      <c r="F664" s="1"/>
      <c r="G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2.75" customHeight="1">
      <c r="A665" s="1"/>
      <c r="B665" s="1"/>
      <c r="C665" s="1"/>
      <c r="D665" s="1"/>
      <c r="E665" s="1"/>
      <c r="F665" s="1"/>
      <c r="G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2.75" customHeight="1">
      <c r="A666" s="1"/>
      <c r="B666" s="1"/>
      <c r="C666" s="1"/>
      <c r="D666" s="1"/>
      <c r="E666" s="1"/>
      <c r="F666" s="1"/>
      <c r="G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2.75" customHeight="1">
      <c r="A667" s="1"/>
      <c r="B667" s="1"/>
      <c r="C667" s="1"/>
      <c r="D667" s="1"/>
      <c r="E667" s="1"/>
      <c r="F667" s="1"/>
      <c r="G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2.75" customHeight="1">
      <c r="A668" s="1"/>
      <c r="B668" s="1"/>
      <c r="C668" s="1"/>
      <c r="D668" s="1"/>
      <c r="E668" s="1"/>
      <c r="F668" s="1"/>
      <c r="G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2.75" customHeight="1">
      <c r="A669" s="1"/>
      <c r="B669" s="1"/>
      <c r="C669" s="1"/>
      <c r="D669" s="1"/>
      <c r="E669" s="1"/>
      <c r="F669" s="1"/>
      <c r="G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2.75" customHeight="1">
      <c r="A670" s="1"/>
      <c r="B670" s="1"/>
      <c r="C670" s="1"/>
      <c r="D670" s="1"/>
      <c r="E670" s="1"/>
      <c r="F670" s="1"/>
      <c r="G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2.75" customHeight="1">
      <c r="A671" s="1"/>
      <c r="B671" s="1"/>
      <c r="C671" s="1"/>
      <c r="D671" s="1"/>
      <c r="E671" s="1"/>
      <c r="F671" s="1"/>
      <c r="G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2.75" customHeight="1">
      <c r="A672" s="1"/>
      <c r="B672" s="1"/>
      <c r="C672" s="1"/>
      <c r="D672" s="1"/>
      <c r="E672" s="1"/>
      <c r="F672" s="1"/>
      <c r="G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2.75" customHeight="1">
      <c r="A673" s="1"/>
      <c r="B673" s="1"/>
      <c r="C673" s="1"/>
      <c r="D673" s="1"/>
      <c r="E673" s="1"/>
      <c r="F673" s="1"/>
      <c r="G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2.75" customHeight="1">
      <c r="A674" s="1"/>
      <c r="B674" s="1"/>
      <c r="C674" s="1"/>
      <c r="D674" s="1"/>
      <c r="E674" s="1"/>
      <c r="F674" s="1"/>
      <c r="G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2.75" customHeight="1">
      <c r="A675" s="1"/>
      <c r="B675" s="1"/>
      <c r="C675" s="1"/>
      <c r="D675" s="1"/>
      <c r="E675" s="1"/>
      <c r="F675" s="1"/>
      <c r="G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2.75" customHeight="1">
      <c r="A676" s="1"/>
      <c r="B676" s="1"/>
      <c r="C676" s="1"/>
      <c r="D676" s="1"/>
      <c r="E676" s="1"/>
      <c r="F676" s="1"/>
      <c r="G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2.75" customHeight="1">
      <c r="A677" s="1"/>
      <c r="B677" s="1"/>
      <c r="C677" s="1"/>
      <c r="D677" s="1"/>
      <c r="E677" s="1"/>
      <c r="F677" s="1"/>
      <c r="G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2.75" customHeight="1">
      <c r="A678" s="1"/>
      <c r="B678" s="1"/>
      <c r="C678" s="1"/>
      <c r="D678" s="1"/>
      <c r="E678" s="1"/>
      <c r="F678" s="1"/>
      <c r="G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 customHeight="1">
      <c r="A679" s="1"/>
      <c r="B679" s="1"/>
      <c r="C679" s="1"/>
      <c r="D679" s="1"/>
      <c r="E679" s="1"/>
      <c r="F679" s="1"/>
      <c r="G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 customHeight="1">
      <c r="A680" s="1"/>
      <c r="B680" s="1"/>
      <c r="C680" s="1"/>
      <c r="D680" s="1"/>
      <c r="E680" s="1"/>
      <c r="F680" s="1"/>
      <c r="G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 customHeight="1">
      <c r="A681" s="1"/>
      <c r="B681" s="1"/>
      <c r="C681" s="1"/>
      <c r="D681" s="1"/>
      <c r="E681" s="1"/>
      <c r="F681" s="1"/>
      <c r="G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 customHeight="1">
      <c r="A682" s="1"/>
      <c r="B682" s="1"/>
      <c r="C682" s="1"/>
      <c r="D682" s="1"/>
      <c r="E682" s="1"/>
      <c r="F682" s="1"/>
      <c r="G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 customHeight="1">
      <c r="A683" s="1"/>
      <c r="B683" s="1"/>
      <c r="C683" s="1"/>
      <c r="D683" s="1"/>
      <c r="E683" s="1"/>
      <c r="F683" s="1"/>
      <c r="G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 customHeight="1">
      <c r="A684" s="1"/>
      <c r="B684" s="1"/>
      <c r="C684" s="1"/>
      <c r="D684" s="1"/>
      <c r="E684" s="1"/>
      <c r="F684" s="1"/>
      <c r="G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 customHeight="1">
      <c r="A685" s="1"/>
      <c r="B685" s="1"/>
      <c r="C685" s="1"/>
      <c r="D685" s="1"/>
      <c r="E685" s="1"/>
      <c r="F685" s="1"/>
      <c r="G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 customHeight="1">
      <c r="A686" s="1"/>
      <c r="B686" s="1"/>
      <c r="C686" s="1"/>
      <c r="D686" s="1"/>
      <c r="E686" s="1"/>
      <c r="F686" s="1"/>
      <c r="G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 customHeight="1">
      <c r="A687" s="1"/>
      <c r="B687" s="1"/>
      <c r="C687" s="1"/>
      <c r="D687" s="1"/>
      <c r="E687" s="1"/>
      <c r="F687" s="1"/>
      <c r="G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 customHeight="1">
      <c r="A688" s="1"/>
      <c r="B688" s="1"/>
      <c r="C688" s="1"/>
      <c r="D688" s="1"/>
      <c r="E688" s="1"/>
      <c r="F688" s="1"/>
      <c r="G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 customHeight="1">
      <c r="A689" s="1"/>
      <c r="B689" s="1"/>
      <c r="C689" s="1"/>
      <c r="D689" s="1"/>
      <c r="E689" s="1"/>
      <c r="F689" s="1"/>
      <c r="G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 customHeight="1">
      <c r="A690" s="1"/>
      <c r="B690" s="1"/>
      <c r="C690" s="1"/>
      <c r="D690" s="1"/>
      <c r="E690" s="1"/>
      <c r="F690" s="1"/>
      <c r="G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 customHeight="1">
      <c r="A691" s="1"/>
      <c r="B691" s="1"/>
      <c r="C691" s="1"/>
      <c r="D691" s="1"/>
      <c r="E691" s="1"/>
      <c r="F691" s="1"/>
      <c r="G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 customHeight="1">
      <c r="A692" s="1"/>
      <c r="B692" s="1"/>
      <c r="C692" s="1"/>
      <c r="D692" s="1"/>
      <c r="E692" s="1"/>
      <c r="F692" s="1"/>
      <c r="G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 customHeight="1">
      <c r="A693" s="1"/>
      <c r="B693" s="1"/>
      <c r="C693" s="1"/>
      <c r="D693" s="1"/>
      <c r="E693" s="1"/>
      <c r="F693" s="1"/>
      <c r="G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 customHeight="1">
      <c r="A694" s="1"/>
      <c r="B694" s="1"/>
      <c r="C694" s="1"/>
      <c r="D694" s="1"/>
      <c r="E694" s="1"/>
      <c r="F694" s="1"/>
      <c r="G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 customHeight="1">
      <c r="A695" s="1"/>
      <c r="B695" s="1"/>
      <c r="C695" s="1"/>
      <c r="D695" s="1"/>
      <c r="E695" s="1"/>
      <c r="F695" s="1"/>
      <c r="G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 customHeight="1">
      <c r="A696" s="1"/>
      <c r="B696" s="1"/>
      <c r="C696" s="1"/>
      <c r="D696" s="1"/>
      <c r="E696" s="1"/>
      <c r="F696" s="1"/>
      <c r="G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 customHeight="1">
      <c r="A697" s="1"/>
      <c r="B697" s="1"/>
      <c r="C697" s="1"/>
      <c r="D697" s="1"/>
      <c r="E697" s="1"/>
      <c r="F697" s="1"/>
      <c r="G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 customHeight="1">
      <c r="A698" s="1"/>
      <c r="B698" s="1"/>
      <c r="C698" s="1"/>
      <c r="D698" s="1"/>
      <c r="E698" s="1"/>
      <c r="F698" s="1"/>
      <c r="G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 customHeight="1">
      <c r="A699" s="1"/>
      <c r="B699" s="1"/>
      <c r="C699" s="1"/>
      <c r="D699" s="1"/>
      <c r="E699" s="1"/>
      <c r="F699" s="1"/>
      <c r="G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 customHeight="1">
      <c r="A700" s="1"/>
      <c r="B700" s="1"/>
      <c r="C700" s="1"/>
      <c r="D700" s="1"/>
      <c r="E700" s="1"/>
      <c r="F700" s="1"/>
      <c r="G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 customHeight="1">
      <c r="A701" s="1"/>
      <c r="B701" s="1"/>
      <c r="C701" s="1"/>
      <c r="D701" s="1"/>
      <c r="E701" s="1"/>
      <c r="F701" s="1"/>
      <c r="G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 customHeight="1">
      <c r="A702" s="1"/>
      <c r="B702" s="1"/>
      <c r="C702" s="1"/>
      <c r="D702" s="1"/>
      <c r="E702" s="1"/>
      <c r="F702" s="1"/>
      <c r="G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 customHeight="1">
      <c r="A703" s="1"/>
      <c r="B703" s="1"/>
      <c r="C703" s="1"/>
      <c r="D703" s="1"/>
      <c r="E703" s="1"/>
      <c r="F703" s="1"/>
      <c r="G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 customHeight="1">
      <c r="A704" s="1"/>
      <c r="B704" s="1"/>
      <c r="C704" s="1"/>
      <c r="D704" s="1"/>
      <c r="E704" s="1"/>
      <c r="F704" s="1"/>
      <c r="G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 customHeight="1">
      <c r="A705" s="1"/>
      <c r="B705" s="1"/>
      <c r="C705" s="1"/>
      <c r="D705" s="1"/>
      <c r="E705" s="1"/>
      <c r="F705" s="1"/>
      <c r="G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 customHeight="1">
      <c r="A706" s="1"/>
      <c r="B706" s="1"/>
      <c r="C706" s="1"/>
      <c r="D706" s="1"/>
      <c r="E706" s="1"/>
      <c r="F706" s="1"/>
      <c r="G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 customHeight="1">
      <c r="A707" s="1"/>
      <c r="B707" s="1"/>
      <c r="C707" s="1"/>
      <c r="D707" s="1"/>
      <c r="E707" s="1"/>
      <c r="F707" s="1"/>
      <c r="G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 customHeight="1">
      <c r="A708" s="1"/>
      <c r="B708" s="1"/>
      <c r="C708" s="1"/>
      <c r="D708" s="1"/>
      <c r="E708" s="1"/>
      <c r="F708" s="1"/>
      <c r="G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 customHeight="1">
      <c r="A709" s="1"/>
      <c r="B709" s="1"/>
      <c r="C709" s="1"/>
      <c r="D709" s="1"/>
      <c r="E709" s="1"/>
      <c r="F709" s="1"/>
      <c r="G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 customHeight="1">
      <c r="A710" s="1"/>
      <c r="B710" s="1"/>
      <c r="C710" s="1"/>
      <c r="D710" s="1"/>
      <c r="E710" s="1"/>
      <c r="F710" s="1"/>
      <c r="G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 customHeight="1">
      <c r="A711" s="1"/>
      <c r="B711" s="1"/>
      <c r="C711" s="1"/>
      <c r="D711" s="1"/>
      <c r="E711" s="1"/>
      <c r="F711" s="1"/>
      <c r="G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 customHeight="1">
      <c r="A712" s="1"/>
      <c r="B712" s="1"/>
      <c r="C712" s="1"/>
      <c r="D712" s="1"/>
      <c r="E712" s="1"/>
      <c r="F712" s="1"/>
      <c r="G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 customHeight="1">
      <c r="A713" s="1"/>
      <c r="B713" s="1"/>
      <c r="C713" s="1"/>
      <c r="D713" s="1"/>
      <c r="E713" s="1"/>
      <c r="F713" s="1"/>
      <c r="G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 customHeight="1">
      <c r="A714" s="1"/>
      <c r="B714" s="1"/>
      <c r="C714" s="1"/>
      <c r="D714" s="1"/>
      <c r="E714" s="1"/>
      <c r="F714" s="1"/>
      <c r="G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 customHeight="1">
      <c r="A715" s="1"/>
      <c r="B715" s="1"/>
      <c r="C715" s="1"/>
      <c r="D715" s="1"/>
      <c r="E715" s="1"/>
      <c r="F715" s="1"/>
      <c r="G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 customHeight="1">
      <c r="A716" s="1"/>
      <c r="B716" s="1"/>
      <c r="C716" s="1"/>
      <c r="D716" s="1"/>
      <c r="E716" s="1"/>
      <c r="F716" s="1"/>
      <c r="G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 customHeight="1">
      <c r="A717" s="1"/>
      <c r="B717" s="1"/>
      <c r="C717" s="1"/>
      <c r="D717" s="1"/>
      <c r="E717" s="1"/>
      <c r="F717" s="1"/>
      <c r="G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 customHeight="1">
      <c r="A718" s="1"/>
      <c r="B718" s="1"/>
      <c r="C718" s="1"/>
      <c r="D718" s="1"/>
      <c r="E718" s="1"/>
      <c r="F718" s="1"/>
      <c r="G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 customHeight="1">
      <c r="A719" s="1"/>
      <c r="B719" s="1"/>
      <c r="C719" s="1"/>
      <c r="D719" s="1"/>
      <c r="E719" s="1"/>
      <c r="F719" s="1"/>
      <c r="G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 customHeight="1">
      <c r="A720" s="1"/>
      <c r="B720" s="1"/>
      <c r="C720" s="1"/>
      <c r="D720" s="1"/>
      <c r="E720" s="1"/>
      <c r="F720" s="1"/>
      <c r="G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 customHeight="1">
      <c r="A721" s="1"/>
      <c r="B721" s="1"/>
      <c r="C721" s="1"/>
      <c r="D721" s="1"/>
      <c r="E721" s="1"/>
      <c r="F721" s="1"/>
      <c r="G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 customHeight="1">
      <c r="A722" s="1"/>
      <c r="B722" s="1"/>
      <c r="C722" s="1"/>
      <c r="D722" s="1"/>
      <c r="E722" s="1"/>
      <c r="F722" s="1"/>
      <c r="G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 customHeight="1">
      <c r="A723" s="1"/>
      <c r="B723" s="1"/>
      <c r="C723" s="1"/>
      <c r="D723" s="1"/>
      <c r="E723" s="1"/>
      <c r="F723" s="1"/>
      <c r="G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 customHeight="1">
      <c r="A724" s="1"/>
      <c r="B724" s="1"/>
      <c r="C724" s="1"/>
      <c r="D724" s="1"/>
      <c r="E724" s="1"/>
      <c r="F724" s="1"/>
      <c r="G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 customHeight="1">
      <c r="A725" s="1"/>
      <c r="B725" s="1"/>
      <c r="C725" s="1"/>
      <c r="D725" s="1"/>
      <c r="E725" s="1"/>
      <c r="F725" s="1"/>
      <c r="G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 customHeight="1">
      <c r="A726" s="1"/>
      <c r="B726" s="1"/>
      <c r="C726" s="1"/>
      <c r="D726" s="1"/>
      <c r="E726" s="1"/>
      <c r="F726" s="1"/>
      <c r="G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 customHeight="1">
      <c r="A727" s="1"/>
      <c r="B727" s="1"/>
      <c r="C727" s="1"/>
      <c r="D727" s="1"/>
      <c r="E727" s="1"/>
      <c r="F727" s="1"/>
      <c r="G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 customHeight="1">
      <c r="A728" s="1"/>
      <c r="B728" s="1"/>
      <c r="C728" s="1"/>
      <c r="D728" s="1"/>
      <c r="E728" s="1"/>
      <c r="F728" s="1"/>
      <c r="G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 customHeight="1">
      <c r="A729" s="1"/>
      <c r="B729" s="1"/>
      <c r="C729" s="1"/>
      <c r="D729" s="1"/>
      <c r="E729" s="1"/>
      <c r="F729" s="1"/>
      <c r="G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 customHeight="1">
      <c r="A730" s="1"/>
      <c r="B730" s="1"/>
      <c r="C730" s="1"/>
      <c r="D730" s="1"/>
      <c r="E730" s="1"/>
      <c r="F730" s="1"/>
      <c r="G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 customHeight="1">
      <c r="A731" s="1"/>
      <c r="B731" s="1"/>
      <c r="C731" s="1"/>
      <c r="D731" s="1"/>
      <c r="E731" s="1"/>
      <c r="F731" s="1"/>
      <c r="G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 customHeight="1">
      <c r="A732" s="1"/>
      <c r="B732" s="1"/>
      <c r="C732" s="1"/>
      <c r="D732" s="1"/>
      <c r="E732" s="1"/>
      <c r="F732" s="1"/>
      <c r="G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 customHeight="1">
      <c r="A733" s="1"/>
      <c r="B733" s="1"/>
      <c r="C733" s="1"/>
      <c r="D733" s="1"/>
      <c r="E733" s="1"/>
      <c r="F733" s="1"/>
      <c r="G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 customHeight="1">
      <c r="A734" s="1"/>
      <c r="B734" s="1"/>
      <c r="C734" s="1"/>
      <c r="D734" s="1"/>
      <c r="E734" s="1"/>
      <c r="F734" s="1"/>
      <c r="G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 customHeight="1">
      <c r="A735" s="1"/>
      <c r="B735" s="1"/>
      <c r="C735" s="1"/>
      <c r="D735" s="1"/>
      <c r="E735" s="1"/>
      <c r="F735" s="1"/>
      <c r="G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 customHeight="1">
      <c r="A736" s="1"/>
      <c r="B736" s="1"/>
      <c r="C736" s="1"/>
      <c r="D736" s="1"/>
      <c r="E736" s="1"/>
      <c r="F736" s="1"/>
      <c r="G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 customHeight="1">
      <c r="A737" s="1"/>
      <c r="B737" s="1"/>
      <c r="C737" s="1"/>
      <c r="D737" s="1"/>
      <c r="E737" s="1"/>
      <c r="F737" s="1"/>
      <c r="G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 customHeight="1">
      <c r="A738" s="1"/>
      <c r="B738" s="1"/>
      <c r="C738" s="1"/>
      <c r="D738" s="1"/>
      <c r="E738" s="1"/>
      <c r="F738" s="1"/>
      <c r="G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 customHeight="1">
      <c r="A739" s="1"/>
      <c r="B739" s="1"/>
      <c r="C739" s="1"/>
      <c r="D739" s="1"/>
      <c r="E739" s="1"/>
      <c r="F739" s="1"/>
      <c r="G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 customHeight="1">
      <c r="A740" s="1"/>
      <c r="B740" s="1"/>
      <c r="C740" s="1"/>
      <c r="D740" s="1"/>
      <c r="E740" s="1"/>
      <c r="F740" s="1"/>
      <c r="G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 customHeight="1">
      <c r="A741" s="1"/>
      <c r="B741" s="1"/>
      <c r="C741" s="1"/>
      <c r="D741" s="1"/>
      <c r="E741" s="1"/>
      <c r="F741" s="1"/>
      <c r="G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 customHeight="1">
      <c r="A742" s="1"/>
      <c r="B742" s="1"/>
      <c r="C742" s="1"/>
      <c r="D742" s="1"/>
      <c r="E742" s="1"/>
      <c r="F742" s="1"/>
      <c r="G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 customHeight="1">
      <c r="A743" s="1"/>
      <c r="B743" s="1"/>
      <c r="C743" s="1"/>
      <c r="D743" s="1"/>
      <c r="E743" s="1"/>
      <c r="F743" s="1"/>
      <c r="G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 customHeight="1">
      <c r="A744" s="1"/>
      <c r="B744" s="1"/>
      <c r="C744" s="1"/>
      <c r="D744" s="1"/>
      <c r="E744" s="1"/>
      <c r="F744" s="1"/>
      <c r="G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 customHeight="1">
      <c r="A745" s="1"/>
      <c r="B745" s="1"/>
      <c r="C745" s="1"/>
      <c r="D745" s="1"/>
      <c r="E745" s="1"/>
      <c r="F745" s="1"/>
      <c r="G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 customHeight="1">
      <c r="A746" s="1"/>
      <c r="B746" s="1"/>
      <c r="C746" s="1"/>
      <c r="D746" s="1"/>
      <c r="E746" s="1"/>
      <c r="F746" s="1"/>
      <c r="G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 customHeight="1">
      <c r="A747" s="1"/>
      <c r="B747" s="1"/>
      <c r="C747" s="1"/>
      <c r="D747" s="1"/>
      <c r="E747" s="1"/>
      <c r="F747" s="1"/>
      <c r="G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 customHeight="1">
      <c r="A748" s="1"/>
      <c r="B748" s="1"/>
      <c r="C748" s="1"/>
      <c r="D748" s="1"/>
      <c r="E748" s="1"/>
      <c r="F748" s="1"/>
      <c r="G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 customHeight="1">
      <c r="A749" s="1"/>
      <c r="B749" s="1"/>
      <c r="C749" s="1"/>
      <c r="D749" s="1"/>
      <c r="E749" s="1"/>
      <c r="F749" s="1"/>
      <c r="G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 customHeight="1">
      <c r="A750" s="1"/>
      <c r="B750" s="1"/>
      <c r="C750" s="1"/>
      <c r="D750" s="1"/>
      <c r="E750" s="1"/>
      <c r="F750" s="1"/>
      <c r="G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 customHeight="1">
      <c r="A751" s="1"/>
      <c r="B751" s="1"/>
      <c r="C751" s="1"/>
      <c r="D751" s="1"/>
      <c r="E751" s="1"/>
      <c r="F751" s="1"/>
      <c r="G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 customHeight="1">
      <c r="A752" s="1"/>
      <c r="B752" s="1"/>
      <c r="C752" s="1"/>
      <c r="D752" s="1"/>
      <c r="E752" s="1"/>
      <c r="F752" s="1"/>
      <c r="G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 customHeight="1">
      <c r="A753" s="1"/>
      <c r="B753" s="1"/>
      <c r="C753" s="1"/>
      <c r="D753" s="1"/>
      <c r="E753" s="1"/>
      <c r="F753" s="1"/>
      <c r="G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 customHeight="1">
      <c r="A754" s="1"/>
      <c r="B754" s="1"/>
      <c r="C754" s="1"/>
      <c r="D754" s="1"/>
      <c r="E754" s="1"/>
      <c r="F754" s="1"/>
      <c r="G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 customHeight="1">
      <c r="A755" s="1"/>
      <c r="B755" s="1"/>
      <c r="C755" s="1"/>
      <c r="D755" s="1"/>
      <c r="E755" s="1"/>
      <c r="F755" s="1"/>
      <c r="G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 customHeight="1">
      <c r="A756" s="1"/>
      <c r="B756" s="1"/>
      <c r="C756" s="1"/>
      <c r="D756" s="1"/>
      <c r="E756" s="1"/>
      <c r="F756" s="1"/>
      <c r="G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 customHeight="1">
      <c r="A757" s="1"/>
      <c r="B757" s="1"/>
      <c r="C757" s="1"/>
      <c r="D757" s="1"/>
      <c r="E757" s="1"/>
      <c r="F757" s="1"/>
      <c r="G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 customHeight="1">
      <c r="A758" s="1"/>
      <c r="B758" s="1"/>
      <c r="C758" s="1"/>
      <c r="D758" s="1"/>
      <c r="E758" s="1"/>
      <c r="F758" s="1"/>
      <c r="G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 customHeight="1">
      <c r="A759" s="1"/>
      <c r="B759" s="1"/>
      <c r="C759" s="1"/>
      <c r="D759" s="1"/>
      <c r="E759" s="1"/>
      <c r="F759" s="1"/>
      <c r="G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 customHeight="1">
      <c r="A760" s="1"/>
      <c r="B760" s="1"/>
      <c r="C760" s="1"/>
      <c r="D760" s="1"/>
      <c r="E760" s="1"/>
      <c r="F760" s="1"/>
      <c r="G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 customHeight="1">
      <c r="A761" s="1"/>
      <c r="B761" s="1"/>
      <c r="C761" s="1"/>
      <c r="D761" s="1"/>
      <c r="E761" s="1"/>
      <c r="F761" s="1"/>
      <c r="G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 customHeight="1">
      <c r="A762" s="1"/>
      <c r="B762" s="1"/>
      <c r="C762" s="1"/>
      <c r="D762" s="1"/>
      <c r="E762" s="1"/>
      <c r="F762" s="1"/>
      <c r="G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 customHeight="1">
      <c r="A763" s="1"/>
      <c r="B763" s="1"/>
      <c r="C763" s="1"/>
      <c r="D763" s="1"/>
      <c r="E763" s="1"/>
      <c r="F763" s="1"/>
      <c r="G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 customHeight="1">
      <c r="A764" s="1"/>
      <c r="B764" s="1"/>
      <c r="C764" s="1"/>
      <c r="D764" s="1"/>
      <c r="E764" s="1"/>
      <c r="F764" s="1"/>
      <c r="G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 customHeight="1">
      <c r="A765" s="1"/>
      <c r="B765" s="1"/>
      <c r="C765" s="1"/>
      <c r="D765" s="1"/>
      <c r="E765" s="1"/>
      <c r="F765" s="1"/>
      <c r="G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 customHeight="1">
      <c r="A766" s="1"/>
      <c r="B766" s="1"/>
      <c r="C766" s="1"/>
      <c r="D766" s="1"/>
      <c r="E766" s="1"/>
      <c r="F766" s="1"/>
      <c r="G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 customHeight="1">
      <c r="A767" s="1"/>
      <c r="B767" s="1"/>
      <c r="C767" s="1"/>
      <c r="D767" s="1"/>
      <c r="E767" s="1"/>
      <c r="F767" s="1"/>
      <c r="G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 customHeight="1">
      <c r="A768" s="1"/>
      <c r="B768" s="1"/>
      <c r="C768" s="1"/>
      <c r="D768" s="1"/>
      <c r="E768" s="1"/>
      <c r="F768" s="1"/>
      <c r="G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 customHeight="1">
      <c r="A769" s="1"/>
      <c r="B769" s="1"/>
      <c r="C769" s="1"/>
      <c r="D769" s="1"/>
      <c r="E769" s="1"/>
      <c r="F769" s="1"/>
      <c r="G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 customHeight="1">
      <c r="A770" s="1"/>
      <c r="B770" s="1"/>
      <c r="C770" s="1"/>
      <c r="D770" s="1"/>
      <c r="E770" s="1"/>
      <c r="F770" s="1"/>
      <c r="G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 customHeight="1">
      <c r="A771" s="1"/>
      <c r="B771" s="1"/>
      <c r="C771" s="1"/>
      <c r="D771" s="1"/>
      <c r="E771" s="1"/>
      <c r="F771" s="1"/>
      <c r="G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 customHeight="1">
      <c r="A772" s="1"/>
      <c r="B772" s="1"/>
      <c r="C772" s="1"/>
      <c r="D772" s="1"/>
      <c r="E772" s="1"/>
      <c r="F772" s="1"/>
      <c r="G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 customHeight="1">
      <c r="A773" s="1"/>
      <c r="B773" s="1"/>
      <c r="C773" s="1"/>
      <c r="D773" s="1"/>
      <c r="E773" s="1"/>
      <c r="F773" s="1"/>
      <c r="G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 customHeight="1">
      <c r="A774" s="1"/>
      <c r="B774" s="1"/>
      <c r="C774" s="1"/>
      <c r="D774" s="1"/>
      <c r="E774" s="1"/>
      <c r="F774" s="1"/>
      <c r="G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 customHeight="1">
      <c r="A775" s="1"/>
      <c r="B775" s="1"/>
      <c r="C775" s="1"/>
      <c r="D775" s="1"/>
      <c r="E775" s="1"/>
      <c r="F775" s="1"/>
      <c r="G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 customHeight="1">
      <c r="A776" s="1"/>
      <c r="B776" s="1"/>
      <c r="C776" s="1"/>
      <c r="D776" s="1"/>
      <c r="E776" s="1"/>
      <c r="F776" s="1"/>
      <c r="G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 customHeight="1">
      <c r="A777" s="1"/>
      <c r="B777" s="1"/>
      <c r="C777" s="1"/>
      <c r="D777" s="1"/>
      <c r="E777" s="1"/>
      <c r="F777" s="1"/>
      <c r="G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 customHeight="1">
      <c r="A778" s="1"/>
      <c r="B778" s="1"/>
      <c r="C778" s="1"/>
      <c r="D778" s="1"/>
      <c r="E778" s="1"/>
      <c r="F778" s="1"/>
      <c r="G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 customHeight="1">
      <c r="A779" s="1"/>
      <c r="B779" s="1"/>
      <c r="C779" s="1"/>
      <c r="D779" s="1"/>
      <c r="E779" s="1"/>
      <c r="F779" s="1"/>
      <c r="G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 customHeight="1">
      <c r="A780" s="1"/>
      <c r="B780" s="1"/>
      <c r="C780" s="1"/>
      <c r="D780" s="1"/>
      <c r="E780" s="1"/>
      <c r="F780" s="1"/>
      <c r="G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 customHeight="1">
      <c r="A781" s="1"/>
      <c r="B781" s="1"/>
      <c r="C781" s="1"/>
      <c r="D781" s="1"/>
      <c r="E781" s="1"/>
      <c r="F781" s="1"/>
      <c r="G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 customHeight="1">
      <c r="A782" s="1"/>
      <c r="B782" s="1"/>
      <c r="C782" s="1"/>
      <c r="D782" s="1"/>
      <c r="E782" s="1"/>
      <c r="F782" s="1"/>
      <c r="G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 customHeight="1">
      <c r="A783" s="1"/>
      <c r="B783" s="1"/>
      <c r="C783" s="1"/>
      <c r="D783" s="1"/>
      <c r="E783" s="1"/>
      <c r="F783" s="1"/>
      <c r="G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 customHeight="1">
      <c r="A784" s="1"/>
      <c r="B784" s="1"/>
      <c r="C784" s="1"/>
      <c r="D784" s="1"/>
      <c r="E784" s="1"/>
      <c r="F784" s="1"/>
      <c r="G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 customHeight="1">
      <c r="A785" s="1"/>
      <c r="B785" s="1"/>
      <c r="C785" s="1"/>
      <c r="D785" s="1"/>
      <c r="E785" s="1"/>
      <c r="F785" s="1"/>
      <c r="G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 customHeight="1">
      <c r="A786" s="1"/>
      <c r="B786" s="1"/>
      <c r="C786" s="1"/>
      <c r="D786" s="1"/>
      <c r="E786" s="1"/>
      <c r="F786" s="1"/>
      <c r="G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 customHeight="1">
      <c r="A787" s="1"/>
      <c r="B787" s="1"/>
      <c r="C787" s="1"/>
      <c r="D787" s="1"/>
      <c r="E787" s="1"/>
      <c r="F787" s="1"/>
      <c r="G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 customHeight="1">
      <c r="A788" s="1"/>
      <c r="B788" s="1"/>
      <c r="C788" s="1"/>
      <c r="D788" s="1"/>
      <c r="E788" s="1"/>
      <c r="F788" s="1"/>
      <c r="G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 customHeight="1">
      <c r="A789" s="1"/>
      <c r="B789" s="1"/>
      <c r="C789" s="1"/>
      <c r="D789" s="1"/>
      <c r="E789" s="1"/>
      <c r="F789" s="1"/>
      <c r="G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 customHeight="1">
      <c r="A790" s="1"/>
      <c r="B790" s="1"/>
      <c r="C790" s="1"/>
      <c r="D790" s="1"/>
      <c r="E790" s="1"/>
      <c r="F790" s="1"/>
      <c r="G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 customHeight="1">
      <c r="A791" s="1"/>
      <c r="B791" s="1"/>
      <c r="C791" s="1"/>
      <c r="D791" s="1"/>
      <c r="E791" s="1"/>
      <c r="F791" s="1"/>
      <c r="G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 customHeight="1">
      <c r="A792" s="1"/>
      <c r="B792" s="1"/>
      <c r="C792" s="1"/>
      <c r="D792" s="1"/>
      <c r="E792" s="1"/>
      <c r="F792" s="1"/>
      <c r="G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 customHeight="1">
      <c r="A793" s="1"/>
      <c r="B793" s="1"/>
      <c r="C793" s="1"/>
      <c r="D793" s="1"/>
      <c r="E793" s="1"/>
      <c r="F793" s="1"/>
      <c r="G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 customHeight="1">
      <c r="A794" s="1"/>
      <c r="B794" s="1"/>
      <c r="C794" s="1"/>
      <c r="D794" s="1"/>
      <c r="E794" s="1"/>
      <c r="F794" s="1"/>
      <c r="G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 customHeight="1">
      <c r="A795" s="1"/>
      <c r="B795" s="1"/>
      <c r="C795" s="1"/>
      <c r="D795" s="1"/>
      <c r="E795" s="1"/>
      <c r="F795" s="1"/>
      <c r="G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 customHeight="1">
      <c r="A796" s="1"/>
      <c r="B796" s="1"/>
      <c r="C796" s="1"/>
      <c r="D796" s="1"/>
      <c r="E796" s="1"/>
      <c r="F796" s="1"/>
      <c r="G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 customHeight="1">
      <c r="A797" s="1"/>
      <c r="B797" s="1"/>
      <c r="C797" s="1"/>
      <c r="D797" s="1"/>
      <c r="E797" s="1"/>
      <c r="F797" s="1"/>
      <c r="G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 customHeight="1">
      <c r="A798" s="1"/>
      <c r="B798" s="1"/>
      <c r="C798" s="1"/>
      <c r="D798" s="1"/>
      <c r="E798" s="1"/>
      <c r="F798" s="1"/>
      <c r="G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 customHeight="1">
      <c r="A799" s="1"/>
      <c r="B799" s="1"/>
      <c r="C799" s="1"/>
      <c r="D799" s="1"/>
      <c r="E799" s="1"/>
      <c r="F799" s="1"/>
      <c r="G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 customHeight="1">
      <c r="A800" s="1"/>
      <c r="B800" s="1"/>
      <c r="C800" s="1"/>
      <c r="D800" s="1"/>
      <c r="E800" s="1"/>
      <c r="F800" s="1"/>
      <c r="G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 customHeight="1">
      <c r="A801" s="1"/>
      <c r="B801" s="1"/>
      <c r="C801" s="1"/>
      <c r="D801" s="1"/>
      <c r="E801" s="1"/>
      <c r="F801" s="1"/>
      <c r="G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 customHeight="1">
      <c r="A802" s="1"/>
      <c r="B802" s="1"/>
      <c r="C802" s="1"/>
      <c r="D802" s="1"/>
      <c r="E802" s="1"/>
      <c r="F802" s="1"/>
      <c r="G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 customHeight="1">
      <c r="A803" s="1"/>
      <c r="B803" s="1"/>
      <c r="C803" s="1"/>
      <c r="D803" s="1"/>
      <c r="E803" s="1"/>
      <c r="F803" s="1"/>
      <c r="G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 customHeight="1">
      <c r="A804" s="1"/>
      <c r="B804" s="1"/>
      <c r="C804" s="1"/>
      <c r="D804" s="1"/>
      <c r="E804" s="1"/>
      <c r="F804" s="1"/>
      <c r="G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 customHeight="1">
      <c r="A805" s="1"/>
      <c r="B805" s="1"/>
      <c r="C805" s="1"/>
      <c r="D805" s="1"/>
      <c r="E805" s="1"/>
      <c r="F805" s="1"/>
      <c r="G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 customHeight="1">
      <c r="A806" s="1"/>
      <c r="B806" s="1"/>
      <c r="C806" s="1"/>
      <c r="D806" s="1"/>
      <c r="E806" s="1"/>
      <c r="F806" s="1"/>
      <c r="G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 customHeight="1">
      <c r="A807" s="1"/>
      <c r="B807" s="1"/>
      <c r="C807" s="1"/>
      <c r="D807" s="1"/>
      <c r="E807" s="1"/>
      <c r="F807" s="1"/>
      <c r="G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 customHeight="1">
      <c r="A808" s="1"/>
      <c r="B808" s="1"/>
      <c r="C808" s="1"/>
      <c r="D808" s="1"/>
      <c r="E808" s="1"/>
      <c r="F808" s="1"/>
      <c r="G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 customHeight="1">
      <c r="A809" s="1"/>
      <c r="B809" s="1"/>
      <c r="C809" s="1"/>
      <c r="D809" s="1"/>
      <c r="E809" s="1"/>
      <c r="F809" s="1"/>
      <c r="G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 customHeight="1">
      <c r="A810" s="1"/>
      <c r="B810" s="1"/>
      <c r="C810" s="1"/>
      <c r="D810" s="1"/>
      <c r="E810" s="1"/>
      <c r="F810" s="1"/>
      <c r="G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 customHeight="1">
      <c r="A811" s="1"/>
      <c r="B811" s="1"/>
      <c r="C811" s="1"/>
      <c r="D811" s="1"/>
      <c r="E811" s="1"/>
      <c r="F811" s="1"/>
      <c r="G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 customHeight="1">
      <c r="A812" s="1"/>
      <c r="B812" s="1"/>
      <c r="C812" s="1"/>
      <c r="D812" s="1"/>
      <c r="E812" s="1"/>
      <c r="F812" s="1"/>
      <c r="G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 customHeight="1">
      <c r="A813" s="1"/>
      <c r="B813" s="1"/>
      <c r="C813" s="1"/>
      <c r="D813" s="1"/>
      <c r="E813" s="1"/>
      <c r="F813" s="1"/>
      <c r="G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 customHeight="1">
      <c r="A814" s="1"/>
      <c r="B814" s="1"/>
      <c r="C814" s="1"/>
      <c r="D814" s="1"/>
      <c r="E814" s="1"/>
      <c r="F814" s="1"/>
      <c r="G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 customHeight="1">
      <c r="A815" s="1"/>
      <c r="B815" s="1"/>
      <c r="C815" s="1"/>
      <c r="D815" s="1"/>
      <c r="E815" s="1"/>
      <c r="F815" s="1"/>
      <c r="G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 customHeight="1">
      <c r="A816" s="1"/>
      <c r="B816" s="1"/>
      <c r="C816" s="1"/>
      <c r="D816" s="1"/>
      <c r="E816" s="1"/>
      <c r="F816" s="1"/>
      <c r="G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 customHeight="1">
      <c r="A817" s="1"/>
      <c r="B817" s="1"/>
      <c r="C817" s="1"/>
      <c r="D817" s="1"/>
      <c r="E817" s="1"/>
      <c r="F817" s="1"/>
      <c r="G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 customHeight="1">
      <c r="A818" s="1"/>
      <c r="B818" s="1"/>
      <c r="C818" s="1"/>
      <c r="D818" s="1"/>
      <c r="E818" s="1"/>
      <c r="F818" s="1"/>
      <c r="G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 customHeight="1">
      <c r="A819" s="1"/>
      <c r="B819" s="1"/>
      <c r="C819" s="1"/>
      <c r="D819" s="1"/>
      <c r="E819" s="1"/>
      <c r="F819" s="1"/>
      <c r="G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 customHeight="1">
      <c r="A820" s="1"/>
      <c r="B820" s="1"/>
      <c r="C820" s="1"/>
      <c r="D820" s="1"/>
      <c r="E820" s="1"/>
      <c r="F820" s="1"/>
      <c r="G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 customHeight="1">
      <c r="A821" s="1"/>
      <c r="B821" s="1"/>
      <c r="C821" s="1"/>
      <c r="D821" s="1"/>
      <c r="E821" s="1"/>
      <c r="F821" s="1"/>
      <c r="G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 customHeight="1">
      <c r="A822" s="1"/>
      <c r="B822" s="1"/>
      <c r="C822" s="1"/>
      <c r="D822" s="1"/>
      <c r="E822" s="1"/>
      <c r="F822" s="1"/>
      <c r="G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 customHeight="1">
      <c r="A823" s="1"/>
      <c r="B823" s="1"/>
      <c r="C823" s="1"/>
      <c r="D823" s="1"/>
      <c r="E823" s="1"/>
      <c r="F823" s="1"/>
      <c r="G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 customHeight="1">
      <c r="A824" s="1"/>
      <c r="B824" s="1"/>
      <c r="C824" s="1"/>
      <c r="D824" s="1"/>
      <c r="E824" s="1"/>
      <c r="F824" s="1"/>
      <c r="G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 customHeight="1">
      <c r="A825" s="1"/>
      <c r="B825" s="1"/>
      <c r="C825" s="1"/>
      <c r="D825" s="1"/>
      <c r="E825" s="1"/>
      <c r="F825" s="1"/>
      <c r="G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 customHeight="1">
      <c r="A826" s="1"/>
      <c r="B826" s="1"/>
      <c r="C826" s="1"/>
      <c r="D826" s="1"/>
      <c r="E826" s="1"/>
      <c r="F826" s="1"/>
      <c r="G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 customHeight="1">
      <c r="A827" s="1"/>
      <c r="B827" s="1"/>
      <c r="C827" s="1"/>
      <c r="D827" s="1"/>
      <c r="E827" s="1"/>
      <c r="F827" s="1"/>
      <c r="G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 customHeight="1">
      <c r="A828" s="1"/>
      <c r="B828" s="1"/>
      <c r="C828" s="1"/>
      <c r="D828" s="1"/>
      <c r="E828" s="1"/>
      <c r="F828" s="1"/>
      <c r="G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 customHeight="1">
      <c r="A829" s="1"/>
      <c r="B829" s="1"/>
      <c r="C829" s="1"/>
      <c r="D829" s="1"/>
      <c r="E829" s="1"/>
      <c r="F829" s="1"/>
      <c r="G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 customHeight="1">
      <c r="A830" s="1"/>
      <c r="B830" s="1"/>
      <c r="C830" s="1"/>
      <c r="D830" s="1"/>
      <c r="E830" s="1"/>
      <c r="F830" s="1"/>
      <c r="G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 customHeight="1">
      <c r="A831" s="1"/>
      <c r="B831" s="1"/>
      <c r="C831" s="1"/>
      <c r="D831" s="1"/>
      <c r="E831" s="1"/>
      <c r="F831" s="1"/>
      <c r="G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 customHeight="1">
      <c r="A832" s="1"/>
      <c r="B832" s="1"/>
      <c r="C832" s="1"/>
      <c r="D832" s="1"/>
      <c r="E832" s="1"/>
      <c r="F832" s="1"/>
      <c r="G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 customHeight="1">
      <c r="A833" s="1"/>
      <c r="B833" s="1"/>
      <c r="C833" s="1"/>
      <c r="D833" s="1"/>
      <c r="E833" s="1"/>
      <c r="F833" s="1"/>
      <c r="G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 customHeight="1">
      <c r="A834" s="1"/>
      <c r="B834" s="1"/>
      <c r="C834" s="1"/>
      <c r="D834" s="1"/>
      <c r="E834" s="1"/>
      <c r="F834" s="1"/>
      <c r="G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 customHeight="1">
      <c r="A835" s="1"/>
      <c r="B835" s="1"/>
      <c r="C835" s="1"/>
      <c r="D835" s="1"/>
      <c r="E835" s="1"/>
      <c r="F835" s="1"/>
      <c r="G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 customHeight="1">
      <c r="A836" s="1"/>
      <c r="B836" s="1"/>
      <c r="C836" s="1"/>
      <c r="D836" s="1"/>
      <c r="E836" s="1"/>
      <c r="F836" s="1"/>
      <c r="G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 customHeight="1">
      <c r="A837" s="1"/>
      <c r="B837" s="1"/>
      <c r="C837" s="1"/>
      <c r="D837" s="1"/>
      <c r="E837" s="1"/>
      <c r="F837" s="1"/>
      <c r="G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 customHeight="1">
      <c r="A838" s="1"/>
      <c r="B838" s="1"/>
      <c r="C838" s="1"/>
      <c r="D838" s="1"/>
      <c r="E838" s="1"/>
      <c r="F838" s="1"/>
      <c r="G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 customHeight="1">
      <c r="A839" s="1"/>
      <c r="B839" s="1"/>
      <c r="C839" s="1"/>
      <c r="D839" s="1"/>
      <c r="E839" s="1"/>
      <c r="F839" s="1"/>
      <c r="G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 customHeight="1">
      <c r="A840" s="1"/>
      <c r="B840" s="1"/>
      <c r="C840" s="1"/>
      <c r="D840" s="1"/>
      <c r="E840" s="1"/>
      <c r="F840" s="1"/>
      <c r="G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 customHeight="1">
      <c r="A841" s="1"/>
      <c r="B841" s="1"/>
      <c r="C841" s="1"/>
      <c r="D841" s="1"/>
      <c r="E841" s="1"/>
      <c r="F841" s="1"/>
      <c r="G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 customHeight="1">
      <c r="A842" s="1"/>
      <c r="B842" s="1"/>
      <c r="C842" s="1"/>
      <c r="D842" s="1"/>
      <c r="E842" s="1"/>
      <c r="F842" s="1"/>
      <c r="G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 customHeight="1">
      <c r="A843" s="1"/>
      <c r="B843" s="1"/>
      <c r="C843" s="1"/>
      <c r="D843" s="1"/>
      <c r="E843" s="1"/>
      <c r="F843" s="1"/>
      <c r="G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 customHeight="1">
      <c r="A844" s="1"/>
      <c r="B844" s="1"/>
      <c r="C844" s="1"/>
      <c r="D844" s="1"/>
      <c r="E844" s="1"/>
      <c r="F844" s="1"/>
      <c r="G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 customHeight="1">
      <c r="A845" s="1"/>
      <c r="B845" s="1"/>
      <c r="C845" s="1"/>
      <c r="D845" s="1"/>
      <c r="E845" s="1"/>
      <c r="F845" s="1"/>
      <c r="G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 customHeight="1">
      <c r="A846" s="1"/>
      <c r="B846" s="1"/>
      <c r="C846" s="1"/>
      <c r="D846" s="1"/>
      <c r="E846" s="1"/>
      <c r="F846" s="1"/>
      <c r="G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 customHeight="1">
      <c r="A847" s="1"/>
      <c r="B847" s="1"/>
      <c r="C847" s="1"/>
      <c r="D847" s="1"/>
      <c r="E847" s="1"/>
      <c r="F847" s="1"/>
      <c r="G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 customHeight="1">
      <c r="A848" s="1"/>
      <c r="B848" s="1"/>
      <c r="C848" s="1"/>
      <c r="D848" s="1"/>
      <c r="E848" s="1"/>
      <c r="F848" s="1"/>
      <c r="G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 customHeight="1">
      <c r="A849" s="1"/>
      <c r="B849" s="1"/>
      <c r="C849" s="1"/>
      <c r="D849" s="1"/>
      <c r="E849" s="1"/>
      <c r="F849" s="1"/>
      <c r="G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 customHeight="1">
      <c r="A850" s="1"/>
      <c r="B850" s="1"/>
      <c r="C850" s="1"/>
      <c r="D850" s="1"/>
      <c r="E850" s="1"/>
      <c r="F850" s="1"/>
      <c r="G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 customHeight="1">
      <c r="A851" s="1"/>
      <c r="B851" s="1"/>
      <c r="C851" s="1"/>
      <c r="D851" s="1"/>
      <c r="E851" s="1"/>
      <c r="F851" s="1"/>
      <c r="G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 customHeight="1">
      <c r="A852" s="1"/>
      <c r="B852" s="1"/>
      <c r="C852" s="1"/>
      <c r="D852" s="1"/>
      <c r="E852" s="1"/>
      <c r="F852" s="1"/>
      <c r="G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 customHeight="1">
      <c r="A853" s="1"/>
      <c r="B853" s="1"/>
      <c r="C853" s="1"/>
      <c r="D853" s="1"/>
      <c r="E853" s="1"/>
      <c r="F853" s="1"/>
      <c r="G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 customHeight="1">
      <c r="A854" s="1"/>
      <c r="B854" s="1"/>
      <c r="C854" s="1"/>
      <c r="D854" s="1"/>
      <c r="E854" s="1"/>
      <c r="F854" s="1"/>
      <c r="G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 customHeight="1">
      <c r="A855" s="1"/>
      <c r="B855" s="1"/>
      <c r="C855" s="1"/>
      <c r="D855" s="1"/>
      <c r="E855" s="1"/>
      <c r="F855" s="1"/>
      <c r="G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 customHeight="1">
      <c r="A856" s="1"/>
      <c r="B856" s="1"/>
      <c r="C856" s="1"/>
      <c r="D856" s="1"/>
      <c r="E856" s="1"/>
      <c r="F856" s="1"/>
      <c r="G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 customHeight="1">
      <c r="A857" s="1"/>
      <c r="B857" s="1"/>
      <c r="C857" s="1"/>
      <c r="D857" s="1"/>
      <c r="E857" s="1"/>
      <c r="F857" s="1"/>
      <c r="G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 customHeight="1">
      <c r="A858" s="1"/>
      <c r="B858" s="1"/>
      <c r="C858" s="1"/>
      <c r="D858" s="1"/>
      <c r="E858" s="1"/>
      <c r="F858" s="1"/>
      <c r="G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 customHeight="1">
      <c r="A859" s="1"/>
      <c r="B859" s="1"/>
      <c r="C859" s="1"/>
      <c r="D859" s="1"/>
      <c r="E859" s="1"/>
      <c r="F859" s="1"/>
      <c r="G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 customHeight="1">
      <c r="A860" s="1"/>
      <c r="B860" s="1"/>
      <c r="C860" s="1"/>
      <c r="D860" s="1"/>
      <c r="E860" s="1"/>
      <c r="F860" s="1"/>
      <c r="G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 customHeight="1">
      <c r="A861" s="1"/>
      <c r="B861" s="1"/>
      <c r="C861" s="1"/>
      <c r="D861" s="1"/>
      <c r="E861" s="1"/>
      <c r="F861" s="1"/>
      <c r="G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 customHeight="1">
      <c r="A862" s="1"/>
      <c r="B862" s="1"/>
      <c r="C862" s="1"/>
      <c r="D862" s="1"/>
      <c r="E862" s="1"/>
      <c r="F862" s="1"/>
      <c r="G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 customHeight="1">
      <c r="A863" s="1"/>
      <c r="B863" s="1"/>
      <c r="C863" s="1"/>
      <c r="D863" s="1"/>
      <c r="E863" s="1"/>
      <c r="F863" s="1"/>
      <c r="G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 customHeight="1">
      <c r="A864" s="1"/>
      <c r="B864" s="1"/>
      <c r="C864" s="1"/>
      <c r="D864" s="1"/>
      <c r="E864" s="1"/>
      <c r="F864" s="1"/>
      <c r="G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 customHeight="1">
      <c r="A865" s="1"/>
      <c r="B865" s="1"/>
      <c r="C865" s="1"/>
      <c r="D865" s="1"/>
      <c r="E865" s="1"/>
      <c r="F865" s="1"/>
      <c r="G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 customHeight="1">
      <c r="A866" s="1"/>
      <c r="B866" s="1"/>
      <c r="C866" s="1"/>
      <c r="D866" s="1"/>
      <c r="E866" s="1"/>
      <c r="F866" s="1"/>
      <c r="G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 customHeight="1">
      <c r="A867" s="1"/>
      <c r="B867" s="1"/>
      <c r="C867" s="1"/>
      <c r="D867" s="1"/>
      <c r="E867" s="1"/>
      <c r="F867" s="1"/>
      <c r="G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 customHeight="1">
      <c r="A868" s="1"/>
      <c r="B868" s="1"/>
      <c r="C868" s="1"/>
      <c r="D868" s="1"/>
      <c r="E868" s="1"/>
      <c r="F868" s="1"/>
      <c r="G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 customHeight="1">
      <c r="A869" s="1"/>
      <c r="B869" s="1"/>
      <c r="C869" s="1"/>
      <c r="D869" s="1"/>
      <c r="E869" s="1"/>
      <c r="F869" s="1"/>
      <c r="G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 customHeight="1">
      <c r="A870" s="1"/>
      <c r="B870" s="1"/>
      <c r="C870" s="1"/>
      <c r="D870" s="1"/>
      <c r="E870" s="1"/>
      <c r="F870" s="1"/>
      <c r="G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 customHeight="1">
      <c r="A871" s="1"/>
      <c r="B871" s="1"/>
      <c r="C871" s="1"/>
      <c r="D871" s="1"/>
      <c r="E871" s="1"/>
      <c r="F871" s="1"/>
      <c r="G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 customHeight="1">
      <c r="A872" s="1"/>
      <c r="B872" s="1"/>
      <c r="C872" s="1"/>
      <c r="D872" s="1"/>
      <c r="E872" s="1"/>
      <c r="F872" s="1"/>
      <c r="G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 customHeight="1">
      <c r="A873" s="1"/>
      <c r="B873" s="1"/>
      <c r="C873" s="1"/>
      <c r="D873" s="1"/>
      <c r="E873" s="1"/>
      <c r="F873" s="1"/>
      <c r="G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 customHeight="1">
      <c r="A874" s="1"/>
      <c r="B874" s="1"/>
      <c r="C874" s="1"/>
      <c r="D874" s="1"/>
      <c r="E874" s="1"/>
      <c r="F874" s="1"/>
      <c r="G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 customHeight="1">
      <c r="A875" s="1"/>
      <c r="B875" s="1"/>
      <c r="C875" s="1"/>
      <c r="D875" s="1"/>
      <c r="E875" s="1"/>
      <c r="F875" s="1"/>
      <c r="G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 customHeight="1">
      <c r="A876" s="1"/>
      <c r="B876" s="1"/>
      <c r="C876" s="1"/>
      <c r="D876" s="1"/>
      <c r="E876" s="1"/>
      <c r="F876" s="1"/>
      <c r="G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 customHeight="1">
      <c r="A877" s="1"/>
      <c r="B877" s="1"/>
      <c r="C877" s="1"/>
      <c r="D877" s="1"/>
      <c r="E877" s="1"/>
      <c r="F877" s="1"/>
      <c r="G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 customHeight="1">
      <c r="A878" s="1"/>
      <c r="B878" s="1"/>
      <c r="C878" s="1"/>
      <c r="D878" s="1"/>
      <c r="E878" s="1"/>
      <c r="F878" s="1"/>
      <c r="G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 customHeight="1">
      <c r="A879" s="1"/>
      <c r="B879" s="1"/>
      <c r="C879" s="1"/>
      <c r="D879" s="1"/>
      <c r="E879" s="1"/>
      <c r="F879" s="1"/>
      <c r="G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 customHeight="1">
      <c r="A880" s="1"/>
      <c r="B880" s="1"/>
      <c r="C880" s="1"/>
      <c r="D880" s="1"/>
      <c r="E880" s="1"/>
      <c r="F880" s="1"/>
      <c r="G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 customHeight="1">
      <c r="A881" s="1"/>
      <c r="B881" s="1"/>
      <c r="C881" s="1"/>
      <c r="D881" s="1"/>
      <c r="E881" s="1"/>
      <c r="F881" s="1"/>
      <c r="G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 customHeight="1">
      <c r="A882" s="1"/>
      <c r="B882" s="1"/>
      <c r="C882" s="1"/>
      <c r="D882" s="1"/>
      <c r="E882" s="1"/>
      <c r="F882" s="1"/>
      <c r="G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 customHeight="1">
      <c r="A883" s="1"/>
      <c r="B883" s="1"/>
      <c r="C883" s="1"/>
      <c r="D883" s="1"/>
      <c r="E883" s="1"/>
      <c r="F883" s="1"/>
      <c r="G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 customHeight="1">
      <c r="A884" s="1"/>
      <c r="B884" s="1"/>
      <c r="C884" s="1"/>
      <c r="D884" s="1"/>
      <c r="E884" s="1"/>
      <c r="F884" s="1"/>
      <c r="G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 customHeight="1">
      <c r="A885" s="1"/>
      <c r="B885" s="1"/>
      <c r="C885" s="1"/>
      <c r="D885" s="1"/>
      <c r="E885" s="1"/>
      <c r="F885" s="1"/>
      <c r="G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 customHeight="1">
      <c r="A886" s="1"/>
      <c r="B886" s="1"/>
      <c r="C886" s="1"/>
      <c r="D886" s="1"/>
      <c r="E886" s="1"/>
      <c r="F886" s="1"/>
      <c r="G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 customHeight="1">
      <c r="A887" s="1"/>
      <c r="B887" s="1"/>
      <c r="C887" s="1"/>
      <c r="D887" s="1"/>
      <c r="E887" s="1"/>
      <c r="F887" s="1"/>
      <c r="G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 customHeight="1">
      <c r="A888" s="1"/>
      <c r="B888" s="1"/>
      <c r="C888" s="1"/>
      <c r="D888" s="1"/>
      <c r="E888" s="1"/>
      <c r="F888" s="1"/>
      <c r="G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 customHeight="1">
      <c r="A889" s="1"/>
      <c r="B889" s="1"/>
      <c r="C889" s="1"/>
      <c r="D889" s="1"/>
      <c r="E889" s="1"/>
      <c r="F889" s="1"/>
      <c r="G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 customHeight="1">
      <c r="A890" s="1"/>
      <c r="B890" s="1"/>
      <c r="C890" s="1"/>
      <c r="D890" s="1"/>
      <c r="E890" s="1"/>
      <c r="F890" s="1"/>
      <c r="G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 customHeight="1">
      <c r="A891" s="1"/>
      <c r="B891" s="1"/>
      <c r="C891" s="1"/>
      <c r="D891" s="1"/>
      <c r="E891" s="1"/>
      <c r="F891" s="1"/>
      <c r="G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 customHeight="1">
      <c r="A892" s="1"/>
      <c r="B892" s="1"/>
      <c r="C892" s="1"/>
      <c r="D892" s="1"/>
      <c r="E892" s="1"/>
      <c r="F892" s="1"/>
      <c r="G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 customHeight="1">
      <c r="A893" s="1"/>
      <c r="B893" s="1"/>
      <c r="C893" s="1"/>
      <c r="D893" s="1"/>
      <c r="E893" s="1"/>
      <c r="F893" s="1"/>
      <c r="G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 customHeight="1">
      <c r="A894" s="1"/>
      <c r="B894" s="1"/>
      <c r="C894" s="1"/>
      <c r="D894" s="1"/>
      <c r="E894" s="1"/>
      <c r="F894" s="1"/>
      <c r="G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 customHeight="1">
      <c r="A895" s="1"/>
      <c r="B895" s="1"/>
      <c r="C895" s="1"/>
      <c r="D895" s="1"/>
      <c r="E895" s="1"/>
      <c r="F895" s="1"/>
      <c r="G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 customHeight="1">
      <c r="A896" s="1"/>
      <c r="B896" s="1"/>
      <c r="C896" s="1"/>
      <c r="D896" s="1"/>
      <c r="E896" s="1"/>
      <c r="F896" s="1"/>
      <c r="G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 customHeight="1">
      <c r="A897" s="1"/>
      <c r="B897" s="1"/>
      <c r="C897" s="1"/>
      <c r="D897" s="1"/>
      <c r="E897" s="1"/>
      <c r="F897" s="1"/>
      <c r="G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 customHeight="1">
      <c r="A898" s="1"/>
      <c r="B898" s="1"/>
      <c r="C898" s="1"/>
      <c r="D898" s="1"/>
      <c r="E898" s="1"/>
      <c r="F898" s="1"/>
      <c r="G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 customHeight="1">
      <c r="A899" s="1"/>
      <c r="B899" s="1"/>
      <c r="C899" s="1"/>
      <c r="D899" s="1"/>
      <c r="E899" s="1"/>
      <c r="F899" s="1"/>
      <c r="G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 customHeight="1">
      <c r="A900" s="1"/>
      <c r="B900" s="1"/>
      <c r="C900" s="1"/>
      <c r="D900" s="1"/>
      <c r="E900" s="1"/>
      <c r="F900" s="1"/>
      <c r="G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 customHeight="1">
      <c r="A901" s="1"/>
      <c r="B901" s="1"/>
      <c r="C901" s="1"/>
      <c r="D901" s="1"/>
      <c r="E901" s="1"/>
      <c r="F901" s="1"/>
      <c r="G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 customHeight="1">
      <c r="A902" s="1"/>
      <c r="B902" s="1"/>
      <c r="C902" s="1"/>
      <c r="D902" s="1"/>
      <c r="E902" s="1"/>
      <c r="F902" s="1"/>
      <c r="G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 customHeight="1">
      <c r="A903" s="1"/>
      <c r="B903" s="1"/>
      <c r="C903" s="1"/>
      <c r="D903" s="1"/>
      <c r="E903" s="1"/>
      <c r="F903" s="1"/>
      <c r="G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 customHeight="1">
      <c r="A904" s="1"/>
      <c r="B904" s="1"/>
      <c r="C904" s="1"/>
      <c r="D904" s="1"/>
      <c r="E904" s="1"/>
      <c r="F904" s="1"/>
      <c r="G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 customHeight="1">
      <c r="A905" s="1"/>
      <c r="B905" s="1"/>
      <c r="C905" s="1"/>
      <c r="D905" s="1"/>
      <c r="E905" s="1"/>
      <c r="F905" s="1"/>
      <c r="G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 customHeight="1">
      <c r="A906" s="1"/>
      <c r="B906" s="1"/>
      <c r="C906" s="1"/>
      <c r="D906" s="1"/>
      <c r="E906" s="1"/>
      <c r="F906" s="1"/>
      <c r="G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 customHeight="1">
      <c r="A907" s="1"/>
      <c r="B907" s="1"/>
      <c r="C907" s="1"/>
      <c r="D907" s="1"/>
      <c r="E907" s="1"/>
      <c r="F907" s="1"/>
      <c r="G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 customHeight="1">
      <c r="A908" s="1"/>
      <c r="B908" s="1"/>
      <c r="C908" s="1"/>
      <c r="D908" s="1"/>
      <c r="E908" s="1"/>
      <c r="F908" s="1"/>
      <c r="G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 customHeight="1">
      <c r="A909" s="1"/>
      <c r="B909" s="1"/>
      <c r="C909" s="1"/>
      <c r="D909" s="1"/>
      <c r="E909" s="1"/>
      <c r="F909" s="1"/>
      <c r="G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 customHeight="1">
      <c r="A910" s="1"/>
      <c r="B910" s="1"/>
      <c r="C910" s="1"/>
      <c r="D910" s="1"/>
      <c r="E910" s="1"/>
      <c r="F910" s="1"/>
      <c r="G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 customHeight="1">
      <c r="A911" s="1"/>
      <c r="B911" s="1"/>
      <c r="C911" s="1"/>
      <c r="D911" s="1"/>
      <c r="E911" s="1"/>
      <c r="F911" s="1"/>
      <c r="G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 customHeight="1">
      <c r="A912" s="1"/>
      <c r="B912" s="1"/>
      <c r="C912" s="1"/>
      <c r="D912" s="1"/>
      <c r="E912" s="1"/>
      <c r="F912" s="1"/>
      <c r="G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 customHeight="1">
      <c r="A913" s="1"/>
      <c r="B913" s="1"/>
      <c r="C913" s="1"/>
      <c r="D913" s="1"/>
      <c r="E913" s="1"/>
      <c r="F913" s="1"/>
      <c r="G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 customHeight="1">
      <c r="A914" s="1"/>
      <c r="B914" s="1"/>
      <c r="C914" s="1"/>
      <c r="D914" s="1"/>
      <c r="E914" s="1"/>
      <c r="F914" s="1"/>
      <c r="G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 customHeight="1">
      <c r="A915" s="1"/>
      <c r="B915" s="1"/>
      <c r="C915" s="1"/>
      <c r="D915" s="1"/>
      <c r="E915" s="1"/>
      <c r="F915" s="1"/>
      <c r="G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 customHeight="1">
      <c r="A916" s="1"/>
      <c r="B916" s="1"/>
      <c r="C916" s="1"/>
      <c r="D916" s="1"/>
      <c r="E916" s="1"/>
      <c r="F916" s="1"/>
      <c r="G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 customHeight="1">
      <c r="A917" s="1"/>
      <c r="B917" s="1"/>
      <c r="C917" s="1"/>
      <c r="D917" s="1"/>
      <c r="E917" s="1"/>
      <c r="F917" s="1"/>
      <c r="G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 customHeight="1">
      <c r="A918" s="1"/>
      <c r="B918" s="1"/>
      <c r="C918" s="1"/>
      <c r="D918" s="1"/>
      <c r="E918" s="1"/>
      <c r="F918" s="1"/>
      <c r="G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 customHeight="1">
      <c r="A919" s="1"/>
      <c r="B919" s="1"/>
      <c r="C919" s="1"/>
      <c r="D919" s="1"/>
      <c r="E919" s="1"/>
      <c r="F919" s="1"/>
      <c r="G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 customHeight="1">
      <c r="A920" s="1"/>
      <c r="B920" s="1"/>
      <c r="C920" s="1"/>
      <c r="D920" s="1"/>
      <c r="E920" s="1"/>
      <c r="F920" s="1"/>
      <c r="G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 customHeight="1">
      <c r="A921" s="1"/>
      <c r="B921" s="1"/>
      <c r="C921" s="1"/>
      <c r="D921" s="1"/>
      <c r="E921" s="1"/>
      <c r="F921" s="1"/>
      <c r="G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 customHeight="1">
      <c r="A922" s="1"/>
      <c r="B922" s="1"/>
      <c r="C922" s="1"/>
      <c r="D922" s="1"/>
      <c r="E922" s="1"/>
      <c r="F922" s="1"/>
      <c r="G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 customHeight="1">
      <c r="A923" s="1"/>
      <c r="B923" s="1"/>
      <c r="C923" s="1"/>
      <c r="D923" s="1"/>
      <c r="E923" s="1"/>
      <c r="F923" s="1"/>
      <c r="G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 customHeight="1">
      <c r="A924" s="1"/>
      <c r="B924" s="1"/>
      <c r="C924" s="1"/>
      <c r="D924" s="1"/>
      <c r="E924" s="1"/>
      <c r="F924" s="1"/>
      <c r="G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 customHeight="1">
      <c r="A925" s="1"/>
      <c r="B925" s="1"/>
      <c r="C925" s="1"/>
      <c r="D925" s="1"/>
      <c r="E925" s="1"/>
      <c r="F925" s="1"/>
      <c r="G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 customHeight="1">
      <c r="A926" s="1"/>
      <c r="B926" s="1"/>
      <c r="C926" s="1"/>
      <c r="D926" s="1"/>
      <c r="E926" s="1"/>
      <c r="F926" s="1"/>
      <c r="G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 customHeight="1">
      <c r="A927" s="1"/>
      <c r="B927" s="1"/>
      <c r="C927" s="1"/>
      <c r="D927" s="1"/>
      <c r="E927" s="1"/>
      <c r="F927" s="1"/>
      <c r="G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 customHeight="1">
      <c r="A928" s="1"/>
      <c r="B928" s="1"/>
      <c r="C928" s="1"/>
      <c r="D928" s="1"/>
      <c r="E928" s="1"/>
      <c r="F928" s="1"/>
      <c r="G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 customHeight="1">
      <c r="A929" s="1"/>
      <c r="B929" s="1"/>
      <c r="C929" s="1"/>
      <c r="D929" s="1"/>
      <c r="E929" s="1"/>
      <c r="F929" s="1"/>
      <c r="G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 customHeight="1">
      <c r="A930" s="1"/>
      <c r="B930" s="1"/>
      <c r="C930" s="1"/>
      <c r="D930" s="1"/>
      <c r="E930" s="1"/>
      <c r="F930" s="1"/>
      <c r="G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 customHeight="1">
      <c r="A931" s="1"/>
      <c r="B931" s="1"/>
      <c r="C931" s="1"/>
      <c r="D931" s="1"/>
      <c r="E931" s="1"/>
      <c r="F931" s="1"/>
      <c r="G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 customHeight="1">
      <c r="A932" s="1"/>
      <c r="B932" s="1"/>
      <c r="C932" s="1"/>
      <c r="D932" s="1"/>
      <c r="E932" s="1"/>
      <c r="F932" s="1"/>
      <c r="G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 customHeight="1">
      <c r="A933" s="1"/>
      <c r="B933" s="1"/>
      <c r="C933" s="1"/>
      <c r="D933" s="1"/>
      <c r="E933" s="1"/>
      <c r="F933" s="1"/>
      <c r="G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 customHeight="1">
      <c r="A934" s="1"/>
      <c r="B934" s="1"/>
      <c r="C934" s="1"/>
      <c r="D934" s="1"/>
      <c r="E934" s="1"/>
      <c r="F934" s="1"/>
      <c r="G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 customHeight="1">
      <c r="A935" s="1"/>
      <c r="B935" s="1"/>
      <c r="C935" s="1"/>
      <c r="D935" s="1"/>
      <c r="E935" s="1"/>
      <c r="F935" s="1"/>
      <c r="G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 customHeight="1">
      <c r="A936" s="1"/>
      <c r="B936" s="1"/>
      <c r="C936" s="1"/>
      <c r="D936" s="1"/>
      <c r="E936" s="1"/>
      <c r="F936" s="1"/>
      <c r="G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 customHeight="1">
      <c r="A937" s="1"/>
      <c r="B937" s="1"/>
      <c r="C937" s="1"/>
      <c r="D937" s="1"/>
      <c r="E937" s="1"/>
      <c r="F937" s="1"/>
      <c r="G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 customHeight="1">
      <c r="A938" s="1"/>
      <c r="B938" s="1"/>
      <c r="C938" s="1"/>
      <c r="D938" s="1"/>
      <c r="E938" s="1"/>
      <c r="F938" s="1"/>
      <c r="G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 customHeight="1">
      <c r="A939" s="1"/>
      <c r="B939" s="1"/>
      <c r="C939" s="1"/>
      <c r="D939" s="1"/>
      <c r="E939" s="1"/>
      <c r="F939" s="1"/>
      <c r="G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 customHeight="1">
      <c r="A940" s="1"/>
      <c r="B940" s="1"/>
      <c r="C940" s="1"/>
      <c r="D940" s="1"/>
      <c r="E940" s="1"/>
      <c r="F940" s="1"/>
      <c r="G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 customHeight="1">
      <c r="A941" s="1"/>
      <c r="B941" s="1"/>
      <c r="C941" s="1"/>
      <c r="D941" s="1"/>
      <c r="E941" s="1"/>
      <c r="F941" s="1"/>
      <c r="G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 customHeight="1">
      <c r="A942" s="1"/>
      <c r="B942" s="1"/>
      <c r="C942" s="1"/>
      <c r="D942" s="1"/>
      <c r="E942" s="1"/>
      <c r="F942" s="1"/>
      <c r="G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 customHeight="1">
      <c r="A943" s="1"/>
      <c r="B943" s="1"/>
      <c r="C943" s="1"/>
      <c r="D943" s="1"/>
      <c r="E943" s="1"/>
      <c r="F943" s="1"/>
      <c r="G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 customHeight="1">
      <c r="A944" s="1"/>
      <c r="B944" s="1"/>
      <c r="C944" s="1"/>
      <c r="D944" s="1"/>
      <c r="E944" s="1"/>
      <c r="F944" s="1"/>
      <c r="G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 customHeight="1">
      <c r="A945" s="1"/>
      <c r="B945" s="1"/>
      <c r="C945" s="1"/>
      <c r="D945" s="1"/>
      <c r="E945" s="1"/>
      <c r="F945" s="1"/>
      <c r="G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 customHeight="1">
      <c r="A946" s="1"/>
      <c r="B946" s="1"/>
      <c r="C946" s="1"/>
      <c r="D946" s="1"/>
      <c r="E946" s="1"/>
      <c r="F946" s="1"/>
      <c r="G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 customHeight="1">
      <c r="A947" s="1"/>
      <c r="B947" s="1"/>
      <c r="C947" s="1"/>
      <c r="D947" s="1"/>
      <c r="E947" s="1"/>
      <c r="F947" s="1"/>
      <c r="G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 customHeight="1">
      <c r="A948" s="1"/>
      <c r="B948" s="1"/>
      <c r="C948" s="1"/>
      <c r="D948" s="1"/>
      <c r="E948" s="1"/>
      <c r="F948" s="1"/>
      <c r="G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 customHeight="1">
      <c r="A949" s="1"/>
      <c r="B949" s="1"/>
      <c r="C949" s="1"/>
      <c r="D949" s="1"/>
      <c r="E949" s="1"/>
      <c r="F949" s="1"/>
      <c r="G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 customHeight="1">
      <c r="A950" s="1"/>
      <c r="B950" s="1"/>
      <c r="C950" s="1"/>
      <c r="D950" s="1"/>
      <c r="E950" s="1"/>
      <c r="F950" s="1"/>
      <c r="G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 customHeight="1">
      <c r="A951" s="1"/>
      <c r="B951" s="1"/>
      <c r="C951" s="1"/>
      <c r="D951" s="1"/>
      <c r="E951" s="1"/>
      <c r="F951" s="1"/>
      <c r="G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 customHeight="1">
      <c r="A952" s="1"/>
      <c r="B952" s="1"/>
      <c r="C952" s="1"/>
      <c r="D952" s="1"/>
      <c r="E952" s="1"/>
      <c r="F952" s="1"/>
      <c r="G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 customHeight="1">
      <c r="A953" s="1"/>
      <c r="B953" s="1"/>
      <c r="C953" s="1"/>
      <c r="D953" s="1"/>
      <c r="E953" s="1"/>
      <c r="F953" s="1"/>
      <c r="G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 customHeight="1">
      <c r="A954" s="1"/>
      <c r="B954" s="1"/>
      <c r="C954" s="1"/>
      <c r="D954" s="1"/>
      <c r="E954" s="1"/>
      <c r="F954" s="1"/>
      <c r="G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 customHeight="1">
      <c r="A955" s="1"/>
      <c r="B955" s="1"/>
      <c r="C955" s="1"/>
      <c r="D955" s="1"/>
      <c r="E955" s="1"/>
      <c r="F955" s="1"/>
      <c r="G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 customHeight="1">
      <c r="A956" s="1"/>
      <c r="B956" s="1"/>
      <c r="C956" s="1"/>
      <c r="D956" s="1"/>
      <c r="E956" s="1"/>
      <c r="F956" s="1"/>
      <c r="G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 customHeight="1">
      <c r="A957" s="1"/>
      <c r="B957" s="1"/>
      <c r="C957" s="1"/>
      <c r="D957" s="1"/>
      <c r="E957" s="1"/>
      <c r="F957" s="1"/>
      <c r="G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 customHeight="1">
      <c r="A958" s="1"/>
      <c r="B958" s="1"/>
      <c r="C958" s="1"/>
      <c r="D958" s="1"/>
      <c r="E958" s="1"/>
      <c r="F958" s="1"/>
      <c r="G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 customHeight="1">
      <c r="A959" s="1"/>
      <c r="B959" s="1"/>
      <c r="C959" s="1"/>
      <c r="D959" s="1"/>
      <c r="E959" s="1"/>
      <c r="F959" s="1"/>
      <c r="G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 customHeight="1">
      <c r="A960" s="1"/>
      <c r="B960" s="1"/>
      <c r="C960" s="1"/>
      <c r="D960" s="1"/>
      <c r="E960" s="1"/>
      <c r="F960" s="1"/>
      <c r="G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 customHeight="1">
      <c r="A961" s="1"/>
      <c r="B961" s="1"/>
      <c r="C961" s="1"/>
      <c r="D961" s="1"/>
      <c r="E961" s="1"/>
      <c r="F961" s="1"/>
      <c r="G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 customHeight="1">
      <c r="A962" s="1"/>
      <c r="B962" s="1"/>
      <c r="C962" s="1"/>
      <c r="D962" s="1"/>
      <c r="E962" s="1"/>
      <c r="F962" s="1"/>
      <c r="G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 customHeight="1">
      <c r="A963" s="1"/>
      <c r="B963" s="1"/>
      <c r="C963" s="1"/>
      <c r="D963" s="1"/>
      <c r="E963" s="1"/>
      <c r="F963" s="1"/>
      <c r="G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 customHeight="1">
      <c r="A964" s="1"/>
      <c r="B964" s="1"/>
      <c r="C964" s="1"/>
      <c r="D964" s="1"/>
      <c r="E964" s="1"/>
      <c r="F964" s="1"/>
      <c r="G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 customHeight="1">
      <c r="A965" s="1"/>
      <c r="B965" s="1"/>
      <c r="C965" s="1"/>
      <c r="D965" s="1"/>
      <c r="E965" s="1"/>
      <c r="F965" s="1"/>
      <c r="G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 customHeight="1">
      <c r="A966" s="1"/>
      <c r="B966" s="1"/>
      <c r="C966" s="1"/>
      <c r="D966" s="1"/>
      <c r="E966" s="1"/>
      <c r="F966" s="1"/>
      <c r="G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 customHeight="1">
      <c r="A967" s="1"/>
      <c r="B967" s="1"/>
      <c r="C967" s="1"/>
      <c r="D967" s="1"/>
      <c r="E967" s="1"/>
      <c r="F967" s="1"/>
      <c r="G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 customHeight="1">
      <c r="A968" s="1"/>
      <c r="B968" s="1"/>
      <c r="C968" s="1"/>
      <c r="D968" s="1"/>
      <c r="E968" s="1"/>
      <c r="F968" s="1"/>
      <c r="G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 customHeight="1">
      <c r="A969" s="1"/>
      <c r="B969" s="1"/>
      <c r="C969" s="1"/>
      <c r="D969" s="1"/>
      <c r="E969" s="1"/>
      <c r="F969" s="1"/>
      <c r="G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 customHeight="1">
      <c r="A970" s="1"/>
      <c r="B970" s="1"/>
      <c r="C970" s="1"/>
      <c r="D970" s="1"/>
      <c r="E970" s="1"/>
      <c r="F970" s="1"/>
      <c r="G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 customHeight="1">
      <c r="A971" s="1"/>
      <c r="B971" s="1"/>
      <c r="C971" s="1"/>
      <c r="D971" s="1"/>
      <c r="E971" s="1"/>
      <c r="F971" s="1"/>
      <c r="G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 customHeight="1">
      <c r="A972" s="1"/>
      <c r="B972" s="1"/>
      <c r="C972" s="1"/>
      <c r="D972" s="1"/>
      <c r="E972" s="1"/>
      <c r="F972" s="1"/>
      <c r="G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 customHeight="1">
      <c r="A973" s="1"/>
      <c r="B973" s="1"/>
      <c r="C973" s="1"/>
      <c r="D973" s="1"/>
      <c r="E973" s="1"/>
      <c r="F973" s="1"/>
      <c r="G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 customHeight="1">
      <c r="A974" s="1"/>
      <c r="B974" s="1"/>
      <c r="C974" s="1"/>
      <c r="D974" s="1"/>
      <c r="E974" s="1"/>
      <c r="F974" s="1"/>
      <c r="G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 customHeight="1">
      <c r="A975" s="1"/>
      <c r="B975" s="1"/>
      <c r="C975" s="1"/>
      <c r="D975" s="1"/>
      <c r="E975" s="1"/>
      <c r="F975" s="1"/>
      <c r="G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 customHeight="1">
      <c r="A976" s="1"/>
      <c r="B976" s="1"/>
      <c r="C976" s="1"/>
      <c r="D976" s="1"/>
      <c r="E976" s="1"/>
      <c r="F976" s="1"/>
      <c r="G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 customHeight="1">
      <c r="A977" s="1"/>
      <c r="B977" s="1"/>
      <c r="C977" s="1"/>
      <c r="D977" s="1"/>
      <c r="E977" s="1"/>
      <c r="F977" s="1"/>
      <c r="G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 customHeight="1">
      <c r="A978" s="1"/>
      <c r="B978" s="1"/>
      <c r="C978" s="1"/>
      <c r="D978" s="1"/>
      <c r="E978" s="1"/>
      <c r="F978" s="1"/>
      <c r="G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 customHeight="1">
      <c r="A979" s="1"/>
      <c r="B979" s="1"/>
      <c r="C979" s="1"/>
      <c r="D979" s="1"/>
      <c r="E979" s="1"/>
      <c r="F979" s="1"/>
      <c r="G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 customHeight="1">
      <c r="A980" s="1"/>
      <c r="B980" s="1"/>
      <c r="C980" s="1"/>
      <c r="D980" s="1"/>
      <c r="E980" s="1"/>
      <c r="F980" s="1"/>
      <c r="G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 customHeight="1">
      <c r="A981" s="1"/>
      <c r="B981" s="1"/>
      <c r="C981" s="1"/>
      <c r="D981" s="1"/>
      <c r="E981" s="1"/>
      <c r="F981" s="1"/>
      <c r="G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 customHeight="1">
      <c r="A982" s="1"/>
      <c r="B982" s="1"/>
      <c r="C982" s="1"/>
      <c r="D982" s="1"/>
      <c r="E982" s="1"/>
      <c r="F982" s="1"/>
      <c r="G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 customHeight="1"/>
    <row r="984" spans="1:17" ht="12.75" customHeight="1"/>
  </sheetData>
  <mergeCells count="1">
    <mergeCell ref="A45:Q45"/>
  </mergeCells>
  <hyperlinks>
    <hyperlink ref="F21" r:id="rId1"/>
    <hyperlink ref="F47" r:id="rId2"/>
    <hyperlink ref="F4" r:id="rId3"/>
    <hyperlink ref="F10" r:id="rId4"/>
    <hyperlink ref="F13" r:id="rId5"/>
    <hyperlink ref="F14" r:id="rId6"/>
    <hyperlink ref="F16" r:id="rId7"/>
    <hyperlink ref="G20" r:id="rId8"/>
    <hyperlink ref="F20" r:id="rId9"/>
    <hyperlink ref="G26" r:id="rId10"/>
    <hyperlink ref="F29" r:id="rId11" display="reservas@hotelnogales.cl"/>
    <hyperlink ref="G29" r:id="rId12"/>
    <hyperlink ref="F34" r:id="rId13"/>
    <hyperlink ref="G40" r:id="rId14"/>
    <hyperlink ref="G6" r:id="rId15"/>
    <hyperlink ref="G7" r:id="rId16"/>
    <hyperlink ref="F8" r:id="rId17"/>
    <hyperlink ref="F18" r:id="rId18"/>
    <hyperlink ref="F22" r:id="rId19"/>
    <hyperlink ref="F24" r:id="rId20"/>
    <hyperlink ref="F26" r:id="rId21"/>
    <hyperlink ref="F27" r:id="rId22"/>
    <hyperlink ref="F28" r:id="rId23"/>
    <hyperlink ref="G39" r:id="rId24"/>
    <hyperlink ref="F48" r:id="rId25"/>
    <hyperlink ref="F49" r:id="rId26"/>
    <hyperlink ref="F50" r:id="rId27"/>
    <hyperlink ref="F51" r:id="rId28" display="reservas@hotelesprincipado.com"/>
    <hyperlink ref="F54" r:id="rId29"/>
    <hyperlink ref="F56" r:id="rId30"/>
    <hyperlink ref="F57" r:id="rId31"/>
    <hyperlink ref="F2" r:id="rId32"/>
    <hyperlink ref="F5" r:id="rId33"/>
    <hyperlink ref="F6" r:id="rId34" display="gerencia-providencia@dahoteles.com"/>
    <hyperlink ref="F7" r:id="rId35"/>
    <hyperlink ref="F9" r:id="rId36"/>
    <hyperlink ref="F11" r:id="rId37"/>
    <hyperlink ref="F15" r:id="rId38"/>
    <hyperlink ref="G24" r:id="rId39"/>
    <hyperlink ref="F25" r:id="rId40"/>
    <hyperlink ref="G30" r:id="rId41"/>
    <hyperlink ref="F30" r:id="rId42"/>
    <hyperlink ref="F31" r:id="rId43"/>
    <hyperlink ref="F32" r:id="rId44"/>
    <hyperlink ref="F33" r:id="rId45"/>
    <hyperlink ref="F35" r:id="rId46"/>
    <hyperlink ref="F36" r:id="rId47"/>
    <hyperlink ref="F37" r:id="rId48"/>
    <hyperlink ref="F38" r:id="rId49"/>
    <hyperlink ref="F40" r:id="rId50"/>
    <hyperlink ref="F3" r:id="rId51"/>
    <hyperlink ref="F23" r:id="rId52"/>
    <hyperlink ref="F39" r:id="rId53"/>
    <hyperlink ref="G55" r:id="rId54"/>
    <hyperlink ref="F55" r:id="rId55"/>
    <hyperlink ref="G19" r:id="rId56"/>
    <hyperlink ref="F19" r:id="rId57" display="info@lafayette.cl"/>
    <hyperlink ref="F12" r:id="rId58"/>
    <hyperlink ref="G16" r:id="rId59"/>
  </hyperlinks>
  <pageMargins left="0.7" right="0.7" top="0.75" bottom="0.75" header="0.3" footer="0.3"/>
  <pageSetup orientation="portrait" r:id="rId60"/>
  <tableParts count="2">
    <tablePart r:id="rId61"/>
    <tablePart r:id="rId6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95"/>
  <sheetViews>
    <sheetView topLeftCell="G22" workbookViewId="0">
      <selection activeCell="D53" sqref="D53"/>
    </sheetView>
  </sheetViews>
  <sheetFormatPr baseColWidth="10" defaultColWidth="14.42578125" defaultRowHeight="15" customHeight="1"/>
  <cols>
    <col min="1" max="1" width="5.42578125" customWidth="1"/>
    <col min="2" max="2" width="5.28515625" customWidth="1"/>
    <col min="3" max="3" width="24.42578125" customWidth="1"/>
    <col min="4" max="4" width="26.7109375" customWidth="1"/>
    <col min="5" max="5" width="12.28515625" customWidth="1"/>
    <col min="6" max="6" width="38" customWidth="1"/>
    <col min="7" max="7" width="30.7109375" customWidth="1"/>
    <col min="8" max="8" width="11.85546875" customWidth="1"/>
    <col min="9" max="9" width="12" customWidth="1"/>
    <col min="10" max="10" width="19" customWidth="1"/>
    <col min="11" max="11" width="12.28515625" customWidth="1"/>
    <col min="12" max="12" width="12.7109375" customWidth="1"/>
    <col min="13" max="13" width="20.5703125" customWidth="1"/>
    <col min="14" max="14" width="19.28515625" customWidth="1"/>
    <col min="15" max="15" width="18.7109375" customWidth="1"/>
    <col min="16" max="16" width="17.7109375" customWidth="1"/>
    <col min="17" max="17" width="15.5703125" customWidth="1"/>
    <col min="18" max="26" width="10" customWidth="1"/>
  </cols>
  <sheetData>
    <row r="1" spans="1:17" ht="15" customHeight="1">
      <c r="A1" s="48" t="s">
        <v>0</v>
      </c>
      <c r="B1" s="49" t="s">
        <v>13</v>
      </c>
      <c r="C1" s="49" t="s">
        <v>213</v>
      </c>
      <c r="D1" s="49" t="s">
        <v>1</v>
      </c>
      <c r="E1" s="49" t="s">
        <v>2</v>
      </c>
      <c r="F1" s="49" t="s">
        <v>7</v>
      </c>
      <c r="G1" s="49" t="s">
        <v>3</v>
      </c>
      <c r="H1" s="49" t="s">
        <v>5</v>
      </c>
      <c r="I1" s="49" t="s">
        <v>14</v>
      </c>
      <c r="J1" s="49" t="s">
        <v>15</v>
      </c>
      <c r="K1" s="49" t="s">
        <v>16</v>
      </c>
      <c r="L1" s="49" t="s">
        <v>17</v>
      </c>
      <c r="M1" s="49" t="s">
        <v>18</v>
      </c>
      <c r="N1" s="49" t="s">
        <v>10</v>
      </c>
      <c r="O1" s="49" t="s">
        <v>6</v>
      </c>
      <c r="P1" s="49" t="s">
        <v>9</v>
      </c>
      <c r="Q1" s="50" t="s">
        <v>19</v>
      </c>
    </row>
    <row r="2" spans="1:17" ht="15" customHeight="1">
      <c r="A2" s="51">
        <v>19</v>
      </c>
      <c r="B2" s="36" t="s">
        <v>12</v>
      </c>
      <c r="C2" s="21" t="s">
        <v>215</v>
      </c>
      <c r="D2" s="21" t="s">
        <v>216</v>
      </c>
      <c r="E2" s="21" t="s">
        <v>218</v>
      </c>
      <c r="F2" s="52" t="str">
        <f>HYPERLINK("mailto:reservas@hostalprovidencia.cl","reservas@hostalprovidencia.cl")</f>
        <v>reservas@hostalprovidencia.cl</v>
      </c>
      <c r="G2" s="52" t="str">
        <f>HYPERLINK("http://www.hostalprovidencia.com/","www.hostalprovidencia.com")</f>
        <v>www.hostalprovidencia.com</v>
      </c>
      <c r="H2" s="21" t="s">
        <v>8</v>
      </c>
      <c r="I2" s="21" t="s">
        <v>222</v>
      </c>
      <c r="J2" s="21">
        <v>56</v>
      </c>
      <c r="K2" s="21">
        <v>186</v>
      </c>
      <c r="L2" s="21">
        <v>0</v>
      </c>
      <c r="M2" s="21" t="s">
        <v>223</v>
      </c>
      <c r="N2" s="21" t="s">
        <v>25</v>
      </c>
      <c r="O2" s="21" t="s">
        <v>224</v>
      </c>
      <c r="P2" s="21" t="s">
        <v>27</v>
      </c>
      <c r="Q2" s="53" t="s">
        <v>225</v>
      </c>
    </row>
    <row r="3" spans="1:17" ht="15" customHeight="1">
      <c r="A3" s="51">
        <v>20</v>
      </c>
      <c r="B3" s="36" t="s">
        <v>12</v>
      </c>
      <c r="C3" s="21" t="s">
        <v>916</v>
      </c>
      <c r="D3" s="21" t="s">
        <v>226</v>
      </c>
      <c r="E3" s="21" t="s">
        <v>827</v>
      </c>
      <c r="F3" s="22" t="s">
        <v>915</v>
      </c>
      <c r="G3" s="22" t="s">
        <v>917</v>
      </c>
      <c r="H3" s="21" t="s">
        <v>8</v>
      </c>
      <c r="I3" s="21" t="s">
        <v>235</v>
      </c>
      <c r="J3" s="21">
        <v>9</v>
      </c>
      <c r="K3" s="21">
        <v>19</v>
      </c>
      <c r="L3" s="21">
        <v>0</v>
      </c>
      <c r="M3" s="21" t="s">
        <v>236</v>
      </c>
      <c r="N3" s="21" t="s">
        <v>25</v>
      </c>
      <c r="O3" s="21" t="s">
        <v>828</v>
      </c>
      <c r="P3" s="21" t="s">
        <v>91</v>
      </c>
      <c r="Q3" s="53" t="s">
        <v>225</v>
      </c>
    </row>
    <row r="4" spans="1:17" ht="15" customHeight="1">
      <c r="A4" s="51">
        <v>9</v>
      </c>
      <c r="B4" s="36" t="s">
        <v>29</v>
      </c>
      <c r="C4" s="21" t="s">
        <v>237</v>
      </c>
      <c r="D4" s="21" t="s">
        <v>238</v>
      </c>
      <c r="E4" s="21" t="s">
        <v>239</v>
      </c>
      <c r="F4" s="22" t="s">
        <v>857</v>
      </c>
      <c r="G4" s="52" t="str">
        <f>HYPERLINK("http://www.casacondell.com/","www.casacondell.com")</f>
        <v>www.casacondell.com</v>
      </c>
      <c r="H4" s="21" t="s">
        <v>8</v>
      </c>
      <c r="I4" s="21" t="s">
        <v>245</v>
      </c>
      <c r="J4" s="21">
        <v>7</v>
      </c>
      <c r="K4" s="21">
        <v>14</v>
      </c>
      <c r="L4" s="21">
        <v>0</v>
      </c>
      <c r="M4" s="21" t="s">
        <v>729</v>
      </c>
      <c r="N4" s="21" t="s">
        <v>89</v>
      </c>
      <c r="O4" s="21" t="s">
        <v>246</v>
      </c>
      <c r="P4" s="21" t="s">
        <v>27</v>
      </c>
      <c r="Q4" s="53"/>
    </row>
    <row r="5" spans="1:17" ht="15" customHeight="1">
      <c r="A5" s="51">
        <v>13</v>
      </c>
      <c r="B5" s="36" t="s">
        <v>29</v>
      </c>
      <c r="C5" s="21" t="s">
        <v>247</v>
      </c>
      <c r="D5" s="21" t="s">
        <v>248</v>
      </c>
      <c r="E5" s="21" t="s">
        <v>249</v>
      </c>
      <c r="F5" s="22" t="s">
        <v>731</v>
      </c>
      <c r="G5" s="34" t="s">
        <v>730</v>
      </c>
      <c r="H5" s="21" t="s">
        <v>8</v>
      </c>
      <c r="I5" s="21" t="s">
        <v>255</v>
      </c>
      <c r="J5" s="21">
        <v>7</v>
      </c>
      <c r="K5" s="21">
        <v>9</v>
      </c>
      <c r="L5" s="21">
        <v>0</v>
      </c>
      <c r="M5" s="21" t="s">
        <v>256</v>
      </c>
      <c r="N5" s="21" t="s">
        <v>89</v>
      </c>
      <c r="O5" s="21" t="s">
        <v>257</v>
      </c>
      <c r="P5" s="21" t="s">
        <v>27</v>
      </c>
      <c r="Q5" s="53"/>
    </row>
    <row r="6" spans="1:17" ht="15" customHeight="1">
      <c r="A6" s="51">
        <v>16</v>
      </c>
      <c r="B6" s="36" t="s">
        <v>12</v>
      </c>
      <c r="C6" s="21" t="s">
        <v>258</v>
      </c>
      <c r="D6" s="21" t="s">
        <v>259</v>
      </c>
      <c r="E6" s="21" t="s">
        <v>260</v>
      </c>
      <c r="F6" s="22" t="s">
        <v>858</v>
      </c>
      <c r="G6" s="52" t="str">
        <f>HYPERLINK("http://www.hostalalmenas.cl/","www.hostalalmenas.cl")</f>
        <v>www.hostalalmenas.cl</v>
      </c>
      <c r="H6" s="21" t="s">
        <v>8</v>
      </c>
      <c r="I6" s="21" t="s">
        <v>266</v>
      </c>
      <c r="J6" s="21">
        <v>20</v>
      </c>
      <c r="K6" s="21">
        <v>24</v>
      </c>
      <c r="L6" s="21">
        <v>1</v>
      </c>
      <c r="M6" s="21" t="s">
        <v>732</v>
      </c>
      <c r="N6" s="21" t="s">
        <v>89</v>
      </c>
      <c r="O6" s="21" t="s">
        <v>267</v>
      </c>
      <c r="P6" s="21" t="s">
        <v>27</v>
      </c>
      <c r="Q6" s="53" t="s">
        <v>268</v>
      </c>
    </row>
    <row r="7" spans="1:17" ht="15" customHeight="1">
      <c r="A7" s="51">
        <v>14</v>
      </c>
      <c r="B7" s="36" t="s">
        <v>29</v>
      </c>
      <c r="C7" s="21" t="s">
        <v>269</v>
      </c>
      <c r="D7" s="21" t="s">
        <v>270</v>
      </c>
      <c r="E7" s="33" t="s">
        <v>739</v>
      </c>
      <c r="F7" s="52" t="str">
        <f>HYPERLINK("mailto:karl@chilehostales.com","karl@chilehostales.com")</f>
        <v>karl@chilehostales.com</v>
      </c>
      <c r="G7" s="52" t="str">
        <f>HYPERLINK("http://www.chilehostales.com/","www.chilehostales.com")</f>
        <v>www.chilehostales.com</v>
      </c>
      <c r="H7" s="21" t="s">
        <v>8</v>
      </c>
      <c r="I7" s="21" t="s">
        <v>275</v>
      </c>
      <c r="J7" s="21">
        <v>8</v>
      </c>
      <c r="K7" s="21">
        <v>20</v>
      </c>
      <c r="L7" s="21">
        <v>0</v>
      </c>
      <c r="M7" s="21" t="s">
        <v>276</v>
      </c>
      <c r="N7" s="21" t="s">
        <v>25</v>
      </c>
      <c r="O7" s="21" t="s">
        <v>277</v>
      </c>
      <c r="P7" s="21" t="s">
        <v>27</v>
      </c>
      <c r="Q7" s="53"/>
    </row>
    <row r="8" spans="1:17" ht="15" customHeight="1">
      <c r="A8" s="51">
        <v>22</v>
      </c>
      <c r="B8" s="36" t="s">
        <v>29</v>
      </c>
      <c r="C8" s="21" t="s">
        <v>833</v>
      </c>
      <c r="D8" s="21" t="s">
        <v>278</v>
      </c>
      <c r="E8" s="33" t="s">
        <v>834</v>
      </c>
      <c r="F8" s="22" t="s">
        <v>918</v>
      </c>
      <c r="G8" s="22" t="s">
        <v>836</v>
      </c>
      <c r="H8" s="21" t="s">
        <v>8</v>
      </c>
      <c r="I8" s="21" t="s">
        <v>285</v>
      </c>
      <c r="J8" s="21">
        <v>7</v>
      </c>
      <c r="K8" s="21">
        <v>26</v>
      </c>
      <c r="L8" s="21">
        <v>0</v>
      </c>
      <c r="M8" s="21" t="s">
        <v>286</v>
      </c>
      <c r="N8" s="21" t="s">
        <v>89</v>
      </c>
      <c r="O8" s="21" t="s">
        <v>835</v>
      </c>
      <c r="P8" s="21" t="s">
        <v>27</v>
      </c>
      <c r="Q8" s="53"/>
    </row>
    <row r="9" spans="1:17" ht="15" customHeight="1">
      <c r="A9" s="51">
        <v>21</v>
      </c>
      <c r="B9" s="36" t="s">
        <v>734</v>
      </c>
      <c r="C9" s="21" t="s">
        <v>837</v>
      </c>
      <c r="D9" s="21" t="s">
        <v>287</v>
      </c>
      <c r="E9" s="21" t="s">
        <v>288</v>
      </c>
      <c r="F9" s="22" t="s">
        <v>733</v>
      </c>
      <c r="G9" s="52" t="str">
        <f>HYPERLINK("http://www.radohostel.com/","www.radohostel.com")</f>
        <v>www.radohostel.com</v>
      </c>
      <c r="H9" s="21" t="s">
        <v>8</v>
      </c>
      <c r="I9" s="21" t="s">
        <v>289</v>
      </c>
      <c r="J9" s="21">
        <v>14</v>
      </c>
      <c r="K9" s="21">
        <v>44</v>
      </c>
      <c r="L9" s="21">
        <v>0</v>
      </c>
      <c r="M9" s="21" t="s">
        <v>291</v>
      </c>
      <c r="N9" s="21" t="s">
        <v>89</v>
      </c>
      <c r="O9" s="21" t="s">
        <v>293</v>
      </c>
      <c r="P9" s="21" t="s">
        <v>27</v>
      </c>
      <c r="Q9" s="53"/>
    </row>
    <row r="10" spans="1:17" ht="15" customHeight="1">
      <c r="A10" s="51">
        <v>1</v>
      </c>
      <c r="B10" s="36" t="s">
        <v>295</v>
      </c>
      <c r="C10" s="21" t="s">
        <v>296</v>
      </c>
      <c r="D10" s="21" t="s">
        <v>297</v>
      </c>
      <c r="E10" s="21" t="s">
        <v>298</v>
      </c>
      <c r="F10" s="54" t="s">
        <v>838</v>
      </c>
      <c r="G10" s="52" t="str">
        <f>HYPERLINK("http://www.ajihostel.cl/","www.ajihostel.cl")</f>
        <v>www.ajihostel.cl</v>
      </c>
      <c r="H10" s="21" t="s">
        <v>8</v>
      </c>
      <c r="I10" s="21" t="s">
        <v>299</v>
      </c>
      <c r="J10" s="21">
        <v>10</v>
      </c>
      <c r="K10" s="21">
        <v>35</v>
      </c>
      <c r="L10" s="21">
        <v>0</v>
      </c>
      <c r="M10" s="21" t="s">
        <v>300</v>
      </c>
      <c r="N10" s="21" t="s">
        <v>89</v>
      </c>
      <c r="O10" s="21" t="s">
        <v>301</v>
      </c>
      <c r="P10" s="21" t="s">
        <v>230</v>
      </c>
      <c r="Q10" s="53"/>
    </row>
    <row r="11" spans="1:17" ht="15" customHeight="1">
      <c r="A11" s="51">
        <v>24</v>
      </c>
      <c r="B11" s="36" t="s">
        <v>29</v>
      </c>
      <c r="C11" s="21" t="s">
        <v>302</v>
      </c>
      <c r="D11" s="21" t="s">
        <v>303</v>
      </c>
      <c r="E11" s="21" t="s">
        <v>304</v>
      </c>
      <c r="F11" s="52" t="str">
        <f>HYPERLINK("mailto:marilucerda@gmail.com","marilucerda@gmail.com")</f>
        <v>marilucerda@gmail.com</v>
      </c>
      <c r="G11" s="22" t="s">
        <v>735</v>
      </c>
      <c r="H11" s="21" t="s">
        <v>8</v>
      </c>
      <c r="I11" s="21" t="s">
        <v>305</v>
      </c>
      <c r="J11" s="21">
        <v>4</v>
      </c>
      <c r="K11" s="21">
        <v>8</v>
      </c>
      <c r="L11" s="21">
        <v>0</v>
      </c>
      <c r="M11" s="21" t="s">
        <v>306</v>
      </c>
      <c r="N11" s="21" t="s">
        <v>25</v>
      </c>
      <c r="O11" s="21" t="s">
        <v>307</v>
      </c>
      <c r="P11" s="21" t="s">
        <v>27</v>
      </c>
      <c r="Q11" s="53" t="s">
        <v>308</v>
      </c>
    </row>
    <row r="12" spans="1:17" ht="15" customHeight="1">
      <c r="A12" s="51">
        <v>25</v>
      </c>
      <c r="B12" s="36" t="s">
        <v>12</v>
      </c>
      <c r="C12" s="21" t="s">
        <v>309</v>
      </c>
      <c r="D12" s="21" t="s">
        <v>310</v>
      </c>
      <c r="E12" s="21" t="s">
        <v>311</v>
      </c>
      <c r="F12" s="52" t="str">
        <f>HYPERLINK("mailto:providenciabab@gmail.com","providenciabab@gmail.com")</f>
        <v>providenciabab@gmail.com</v>
      </c>
      <c r="G12" s="22" t="s">
        <v>736</v>
      </c>
      <c r="H12" s="21" t="s">
        <v>8</v>
      </c>
      <c r="I12" s="21" t="s">
        <v>312</v>
      </c>
      <c r="J12" s="21">
        <v>5</v>
      </c>
      <c r="K12" s="21">
        <v>8</v>
      </c>
      <c r="L12" s="21">
        <v>0</v>
      </c>
      <c r="M12" s="21" t="s">
        <v>313</v>
      </c>
      <c r="N12" s="21" t="s">
        <v>89</v>
      </c>
      <c r="O12" s="21" t="s">
        <v>314</v>
      </c>
      <c r="P12" s="21" t="s">
        <v>27</v>
      </c>
      <c r="Q12" s="53" t="s">
        <v>308</v>
      </c>
    </row>
    <row r="13" spans="1:17" ht="15" customHeight="1">
      <c r="A13" s="51">
        <v>11</v>
      </c>
      <c r="B13" s="36" t="s">
        <v>29</v>
      </c>
      <c r="C13" s="21" t="s">
        <v>315</v>
      </c>
      <c r="D13" s="21" t="s">
        <v>316</v>
      </c>
      <c r="E13" s="33">
        <v>224923761</v>
      </c>
      <c r="F13" s="52" t="str">
        <f>HYPERLINK("mailto:contacto@casakopiwe.cl","contacto@casakopiwe.cl")</f>
        <v>contacto@casakopiwe.cl</v>
      </c>
      <c r="G13" s="52" t="s">
        <v>839</v>
      </c>
      <c r="H13" s="21" t="s">
        <v>8</v>
      </c>
      <c r="I13" s="21" t="s">
        <v>317</v>
      </c>
      <c r="J13" s="21">
        <v>3</v>
      </c>
      <c r="K13" s="21">
        <v>3</v>
      </c>
      <c r="L13" s="21">
        <v>1</v>
      </c>
      <c r="M13" s="21" t="s">
        <v>318</v>
      </c>
      <c r="N13" s="21" t="s">
        <v>89</v>
      </c>
      <c r="O13" s="21" t="s">
        <v>319</v>
      </c>
      <c r="P13" s="21" t="s">
        <v>91</v>
      </c>
      <c r="Q13" s="53"/>
    </row>
    <row r="14" spans="1:17" ht="15" customHeight="1">
      <c r="A14" s="51">
        <v>7</v>
      </c>
      <c r="B14" s="36" t="s">
        <v>29</v>
      </c>
      <c r="C14" s="21" t="s">
        <v>320</v>
      </c>
      <c r="D14" s="21" t="s">
        <v>321</v>
      </c>
      <c r="E14" s="33">
        <v>22473598</v>
      </c>
      <c r="F14" s="52" t="str">
        <f>HYPERLINK("mailto:contacto@bellavistahome.cl","contacto@bellavistahome.cl")</f>
        <v>contacto@bellavistahome.cl</v>
      </c>
      <c r="G14" s="52" t="str">
        <f>HYPERLINK("http://www.bellavistahome.cl/","www.bellavistahome.cl")</f>
        <v>www.bellavistahome.cl</v>
      </c>
      <c r="H14" s="21" t="s">
        <v>8</v>
      </c>
      <c r="I14" s="21" t="s">
        <v>322</v>
      </c>
      <c r="J14" s="21">
        <v>4</v>
      </c>
      <c r="K14" s="21">
        <v>8</v>
      </c>
      <c r="L14" s="21">
        <v>0</v>
      </c>
      <c r="M14" s="21" t="s">
        <v>323</v>
      </c>
      <c r="N14" s="21" t="s">
        <v>89</v>
      </c>
      <c r="O14" s="21" t="s">
        <v>324</v>
      </c>
      <c r="P14" s="21" t="s">
        <v>27</v>
      </c>
      <c r="Q14" s="53"/>
    </row>
    <row r="15" spans="1:17" ht="15" customHeight="1">
      <c r="A15" s="51">
        <v>8</v>
      </c>
      <c r="B15" s="36" t="s">
        <v>734</v>
      </c>
      <c r="C15" s="21" t="s">
        <v>325</v>
      </c>
      <c r="D15" s="21" t="s">
        <v>326</v>
      </c>
      <c r="E15" s="21" t="s">
        <v>327</v>
      </c>
      <c r="F15" s="52" t="str">
        <f>HYPERLINK("mailto:bbconchitaflores@gmail.com","bbconchitaflores@gmail.com")</f>
        <v>bbconchitaflores@gmail.com</v>
      </c>
      <c r="G15" s="52" t="str">
        <f>HYPERLINK("http://www.bbconchitaflores.cl/","www.bbconchitaflores.cl")</f>
        <v>www.bbconchitaflores.cl</v>
      </c>
      <c r="H15" s="21" t="s">
        <v>8</v>
      </c>
      <c r="I15" s="21" t="s">
        <v>328</v>
      </c>
      <c r="J15" s="21">
        <v>9</v>
      </c>
      <c r="K15" s="21">
        <v>15</v>
      </c>
      <c r="L15" s="21">
        <v>0</v>
      </c>
      <c r="M15" s="21" t="s">
        <v>329</v>
      </c>
      <c r="N15" s="21" t="s">
        <v>25</v>
      </c>
      <c r="O15" s="21" t="s">
        <v>330</v>
      </c>
      <c r="P15" s="21" t="s">
        <v>27</v>
      </c>
      <c r="Q15" s="53" t="s">
        <v>331</v>
      </c>
    </row>
    <row r="16" spans="1:17" ht="15" customHeight="1">
      <c r="A16" s="51">
        <v>35</v>
      </c>
      <c r="B16" s="36" t="s">
        <v>12</v>
      </c>
      <c r="C16" s="21" t="s">
        <v>332</v>
      </c>
      <c r="D16" s="21" t="s">
        <v>333</v>
      </c>
      <c r="E16" s="21" t="s">
        <v>740</v>
      </c>
      <c r="F16" s="52" t="str">
        <f>HYPERLINK("mailto:travesiabnb@gmail.com","travesiabnb@gmail.com")</f>
        <v>travesiabnb@gmail.com</v>
      </c>
      <c r="G16" s="21" t="s">
        <v>251</v>
      </c>
      <c r="H16" s="21" t="s">
        <v>8</v>
      </c>
      <c r="I16" s="21" t="s">
        <v>334</v>
      </c>
      <c r="J16" s="21">
        <v>7</v>
      </c>
      <c r="K16" s="21">
        <v>9</v>
      </c>
      <c r="L16" s="21">
        <v>0</v>
      </c>
      <c r="M16" s="21" t="s">
        <v>335</v>
      </c>
      <c r="N16" s="21" t="s">
        <v>89</v>
      </c>
      <c r="O16" s="21" t="s">
        <v>336</v>
      </c>
      <c r="P16" s="21" t="s">
        <v>337</v>
      </c>
      <c r="Q16" s="53" t="s">
        <v>308</v>
      </c>
    </row>
    <row r="17" spans="1:17" ht="15" customHeight="1">
      <c r="A17" s="51">
        <v>36</v>
      </c>
      <c r="B17" s="36" t="s">
        <v>29</v>
      </c>
      <c r="C17" s="21" t="s">
        <v>840</v>
      </c>
      <c r="D17" s="21" t="s">
        <v>338</v>
      </c>
      <c r="E17" s="21" t="s">
        <v>339</v>
      </c>
      <c r="F17" s="52" t="str">
        <f>HYPERLINK("mailto:info@vilafranca.cl","info@vilafranca.cl")</f>
        <v>info@vilafranca.cl</v>
      </c>
      <c r="G17" s="52" t="str">
        <f>HYPERLINK("http://www.vilafranca.cl/","www.vilafranca.cl")</f>
        <v>www.vilafranca.cl</v>
      </c>
      <c r="H17" s="21" t="s">
        <v>8</v>
      </c>
      <c r="I17" s="21" t="s">
        <v>340</v>
      </c>
      <c r="J17" s="21">
        <v>8</v>
      </c>
      <c r="K17" s="21">
        <v>10</v>
      </c>
      <c r="L17" s="21">
        <v>0</v>
      </c>
      <c r="M17" s="21" t="s">
        <v>737</v>
      </c>
      <c r="N17" s="21" t="s">
        <v>89</v>
      </c>
      <c r="O17" s="21" t="s">
        <v>342</v>
      </c>
      <c r="P17" s="21" t="s">
        <v>27</v>
      </c>
      <c r="Q17" s="53"/>
    </row>
    <row r="18" spans="1:17" ht="15" customHeight="1">
      <c r="A18" s="51">
        <v>27</v>
      </c>
      <c r="B18" s="36" t="s">
        <v>29</v>
      </c>
      <c r="C18" s="21" t="s">
        <v>343</v>
      </c>
      <c r="D18" s="21" t="s">
        <v>344</v>
      </c>
      <c r="E18" s="21" t="s">
        <v>345</v>
      </c>
      <c r="F18" s="52" t="str">
        <f>HYPERLINK("mailto:ximenita_ltda@hotmail.com","ximenita_ltda@hotmail.com")</f>
        <v>ximenita_ltda@hotmail.com</v>
      </c>
      <c r="G18" s="21" t="s">
        <v>748</v>
      </c>
      <c r="H18" s="21" t="s">
        <v>8</v>
      </c>
      <c r="I18" s="21" t="s">
        <v>346</v>
      </c>
      <c r="J18" s="21">
        <v>9</v>
      </c>
      <c r="K18" s="21">
        <v>9</v>
      </c>
      <c r="L18" s="21">
        <v>0</v>
      </c>
      <c r="M18" s="21" t="s">
        <v>347</v>
      </c>
      <c r="N18" s="21" t="s">
        <v>25</v>
      </c>
      <c r="O18" s="21" t="s">
        <v>348</v>
      </c>
      <c r="P18" s="21" t="s">
        <v>230</v>
      </c>
      <c r="Q18" s="53"/>
    </row>
    <row r="19" spans="1:17" ht="15" customHeight="1">
      <c r="A19" s="51">
        <v>28</v>
      </c>
      <c r="B19" s="36" t="s">
        <v>12</v>
      </c>
      <c r="C19" s="21" t="s">
        <v>349</v>
      </c>
      <c r="D19" s="21" t="s">
        <v>350</v>
      </c>
      <c r="E19" s="21" t="s">
        <v>351</v>
      </c>
      <c r="F19" s="22" t="s">
        <v>920</v>
      </c>
      <c r="G19" s="52" t="str">
        <f t="shared" ref="G19:G20" si="0">HYPERLINK("http://www.residenciasuniversitarias.cl/","www.residenciasuniversitarias.cl")</f>
        <v>www.residenciasuniversitarias.cl</v>
      </c>
      <c r="H19" s="21" t="s">
        <v>8</v>
      </c>
      <c r="I19" s="21" t="s">
        <v>352</v>
      </c>
      <c r="J19" s="21">
        <v>29</v>
      </c>
      <c r="K19" s="21">
        <v>29</v>
      </c>
      <c r="L19" s="21">
        <v>0</v>
      </c>
      <c r="M19" s="21" t="s">
        <v>353</v>
      </c>
      <c r="N19" s="21" t="s">
        <v>25</v>
      </c>
      <c r="O19" s="21" t="s">
        <v>354</v>
      </c>
      <c r="P19" s="21" t="s">
        <v>64</v>
      </c>
      <c r="Q19" s="53" t="s">
        <v>225</v>
      </c>
    </row>
    <row r="20" spans="1:17" ht="15" customHeight="1">
      <c r="A20" s="51">
        <v>29</v>
      </c>
      <c r="B20" s="36" t="s">
        <v>29</v>
      </c>
      <c r="C20" s="21" t="s">
        <v>355</v>
      </c>
      <c r="D20" s="21" t="s">
        <v>356</v>
      </c>
      <c r="E20" s="21" t="s">
        <v>351</v>
      </c>
      <c r="F20" s="52" t="s">
        <v>920</v>
      </c>
      <c r="G20" s="52" t="str">
        <f t="shared" si="0"/>
        <v>www.residenciasuniversitarias.cl</v>
      </c>
      <c r="H20" s="21" t="s">
        <v>8</v>
      </c>
      <c r="I20" s="21" t="s">
        <v>352</v>
      </c>
      <c r="J20" s="21">
        <v>75</v>
      </c>
      <c r="K20" s="21">
        <v>75</v>
      </c>
      <c r="L20" s="21">
        <v>0</v>
      </c>
      <c r="M20" s="21" t="s">
        <v>353</v>
      </c>
      <c r="N20" s="21" t="s">
        <v>25</v>
      </c>
      <c r="O20" s="21" t="s">
        <v>354</v>
      </c>
      <c r="P20" s="21" t="s">
        <v>64</v>
      </c>
      <c r="Q20" s="53" t="s">
        <v>225</v>
      </c>
    </row>
    <row r="21" spans="1:17" ht="15" customHeight="1">
      <c r="A21" s="51">
        <v>6</v>
      </c>
      <c r="B21" s="36" t="s">
        <v>29</v>
      </c>
      <c r="C21" s="21" t="s">
        <v>358</v>
      </c>
      <c r="D21" s="21" t="s">
        <v>359</v>
      </c>
      <c r="E21" s="21" t="s">
        <v>360</v>
      </c>
      <c r="F21" s="22" t="s">
        <v>841</v>
      </c>
      <c r="G21" s="52" t="str">
        <f>HYPERLINK("http://www.blumenhaus.cl/","www.blumenhaus.cl")</f>
        <v>www.blumenhaus.cl</v>
      </c>
      <c r="H21" s="21" t="s">
        <v>8</v>
      </c>
      <c r="I21" s="21" t="s">
        <v>363</v>
      </c>
      <c r="J21" s="21">
        <v>6</v>
      </c>
      <c r="K21" s="21">
        <v>14</v>
      </c>
      <c r="L21" s="21">
        <v>0</v>
      </c>
      <c r="M21" s="21" t="s">
        <v>364</v>
      </c>
      <c r="N21" s="21" t="s">
        <v>89</v>
      </c>
      <c r="O21" s="21" t="s">
        <v>365</v>
      </c>
      <c r="P21" s="21" t="s">
        <v>27</v>
      </c>
      <c r="Q21" s="53"/>
    </row>
    <row r="22" spans="1:17" ht="15" customHeight="1">
      <c r="A22" s="51">
        <v>31</v>
      </c>
      <c r="B22" s="36" t="s">
        <v>29</v>
      </c>
      <c r="C22" s="21" t="s">
        <v>366</v>
      </c>
      <c r="D22" s="21" t="s">
        <v>367</v>
      </c>
      <c r="E22" s="21" t="s">
        <v>741</v>
      </c>
      <c r="F22" s="52" t="str">
        <f>HYPERLINK("mailto:julio@terraextremus.com","julio@terraextremus.com")</f>
        <v>julio@terraextremus.com</v>
      </c>
      <c r="G22" s="52"/>
      <c r="H22" s="21" t="s">
        <v>8</v>
      </c>
      <c r="I22" s="21" t="s">
        <v>372</v>
      </c>
      <c r="J22" s="21">
        <v>10</v>
      </c>
      <c r="K22" s="21">
        <v>45</v>
      </c>
      <c r="L22" s="21">
        <v>0</v>
      </c>
      <c r="M22" s="21" t="s">
        <v>373</v>
      </c>
      <c r="N22" s="21" t="s">
        <v>89</v>
      </c>
      <c r="O22" s="21" t="s">
        <v>374</v>
      </c>
      <c r="P22" s="21" t="s">
        <v>27</v>
      </c>
      <c r="Q22" s="53"/>
    </row>
    <row r="23" spans="1:17" ht="15" customHeight="1">
      <c r="A23" s="51">
        <v>2</v>
      </c>
      <c r="B23" s="36" t="s">
        <v>29</v>
      </c>
      <c r="C23" s="21" t="s">
        <v>375</v>
      </c>
      <c r="D23" s="21" t="s">
        <v>376</v>
      </c>
      <c r="E23" s="21" t="s">
        <v>377</v>
      </c>
      <c r="F23" s="34" t="s">
        <v>844</v>
      </c>
      <c r="G23" s="22" t="s">
        <v>842</v>
      </c>
      <c r="H23" s="21" t="s">
        <v>8</v>
      </c>
      <c r="I23" s="21" t="s">
        <v>382</v>
      </c>
      <c r="J23" s="21">
        <v>7</v>
      </c>
      <c r="K23" s="21">
        <v>12</v>
      </c>
      <c r="L23" s="21">
        <v>0</v>
      </c>
      <c r="M23" s="21" t="s">
        <v>251</v>
      </c>
      <c r="N23" s="21" t="s">
        <v>251</v>
      </c>
      <c r="O23" s="21" t="s">
        <v>843</v>
      </c>
      <c r="P23" s="21" t="s">
        <v>251</v>
      </c>
      <c r="Q23" s="53"/>
    </row>
    <row r="24" spans="1:17" ht="15" customHeight="1">
      <c r="A24" s="51">
        <v>3</v>
      </c>
      <c r="B24" s="36" t="s">
        <v>29</v>
      </c>
      <c r="C24" s="21" t="s">
        <v>383</v>
      </c>
      <c r="D24" s="21" t="s">
        <v>385</v>
      </c>
      <c r="E24" s="21" t="s">
        <v>386</v>
      </c>
      <c r="F24" s="52" t="str">
        <f>HYPERLINK("mailto:carmenmj1390@gmail.com","carmenmj1390@gmail.com")</f>
        <v>carmenmj1390@gmail.com</v>
      </c>
      <c r="G24" s="21" t="s">
        <v>251</v>
      </c>
      <c r="H24" s="21" t="s">
        <v>8</v>
      </c>
      <c r="I24" s="21" t="s">
        <v>390</v>
      </c>
      <c r="J24" s="21">
        <v>2</v>
      </c>
      <c r="K24" s="21">
        <v>2</v>
      </c>
      <c r="L24" s="21">
        <v>0</v>
      </c>
      <c r="M24" s="21" t="s">
        <v>251</v>
      </c>
      <c r="N24" s="21" t="s">
        <v>251</v>
      </c>
      <c r="O24" s="21"/>
      <c r="P24" s="21" t="s">
        <v>251</v>
      </c>
      <c r="Q24" s="53"/>
    </row>
    <row r="25" spans="1:17" ht="15" customHeight="1">
      <c r="A25" s="51">
        <v>5</v>
      </c>
      <c r="B25" s="36" t="s">
        <v>29</v>
      </c>
      <c r="C25" s="21" t="s">
        <v>396</v>
      </c>
      <c r="D25" s="21" t="s">
        <v>397</v>
      </c>
      <c r="E25" s="21" t="s">
        <v>398</v>
      </c>
      <c r="F25" s="52" t="str">
        <f>HYPERLINK("mailto:pilarsantelices@hotmail.com","pilarsantelices@hotmail.com")</f>
        <v>pilarsantelices@hotmail.com</v>
      </c>
      <c r="G25" s="21" t="s">
        <v>251</v>
      </c>
      <c r="H25" s="21" t="s">
        <v>8</v>
      </c>
      <c r="I25" s="21" t="s">
        <v>405</v>
      </c>
      <c r="J25" s="21">
        <v>2</v>
      </c>
      <c r="K25" s="21">
        <v>3</v>
      </c>
      <c r="L25" s="21">
        <v>0</v>
      </c>
      <c r="M25" s="21" t="s">
        <v>251</v>
      </c>
      <c r="N25" s="21" t="s">
        <v>251</v>
      </c>
      <c r="O25" s="21"/>
      <c r="P25" s="21" t="s">
        <v>251</v>
      </c>
      <c r="Q25" s="53"/>
    </row>
    <row r="26" spans="1:17" ht="15" customHeight="1">
      <c r="A26" s="51">
        <v>12</v>
      </c>
      <c r="B26" s="36" t="s">
        <v>29</v>
      </c>
      <c r="C26" s="21" t="s">
        <v>406</v>
      </c>
      <c r="D26" s="21" t="s">
        <v>407</v>
      </c>
      <c r="E26" s="33">
        <v>226344836</v>
      </c>
      <c r="F26" s="22" t="s">
        <v>845</v>
      </c>
      <c r="G26" s="52" t="str">
        <f>HYPERLINK("http://www.casaroble.cl/","www.casaroble.cl")</f>
        <v>www.casaroble.cl</v>
      </c>
      <c r="H26" s="21" t="s">
        <v>8</v>
      </c>
      <c r="I26" s="21" t="s">
        <v>409</v>
      </c>
      <c r="J26" s="21">
        <v>6</v>
      </c>
      <c r="K26" s="21">
        <v>28</v>
      </c>
      <c r="L26" s="21">
        <v>0</v>
      </c>
      <c r="M26" s="21" t="s">
        <v>251</v>
      </c>
      <c r="N26" s="21" t="s">
        <v>251</v>
      </c>
      <c r="O26" s="35" t="s">
        <v>410</v>
      </c>
      <c r="P26" s="35" t="s">
        <v>27</v>
      </c>
      <c r="Q26" s="53"/>
    </row>
    <row r="27" spans="1:17" ht="15" customHeight="1">
      <c r="A27" s="51">
        <v>15</v>
      </c>
      <c r="B27" s="36" t="s">
        <v>29</v>
      </c>
      <c r="C27" s="21" t="s">
        <v>411</v>
      </c>
      <c r="D27" s="21" t="s">
        <v>412</v>
      </c>
      <c r="E27" s="21" t="s">
        <v>413</v>
      </c>
      <c r="F27" s="52" t="str">
        <f>HYPERLINK("mailto:info.hostal1918@gmail.com","info.hostal1918@gmail.com")</f>
        <v>info.hostal1918@gmail.com</v>
      </c>
      <c r="G27" s="21" t="s">
        <v>251</v>
      </c>
      <c r="H27" s="21" t="s">
        <v>8</v>
      </c>
      <c r="I27" s="21" t="s">
        <v>416</v>
      </c>
      <c r="J27" s="21">
        <v>16</v>
      </c>
      <c r="K27" s="21">
        <v>20</v>
      </c>
      <c r="L27" s="21">
        <v>0</v>
      </c>
      <c r="M27" s="21" t="s">
        <v>251</v>
      </c>
      <c r="N27" s="21" t="s">
        <v>251</v>
      </c>
      <c r="O27" s="21"/>
      <c r="P27" s="21" t="s">
        <v>251</v>
      </c>
      <c r="Q27" s="53"/>
    </row>
    <row r="28" spans="1:17" ht="15" customHeight="1">
      <c r="A28" s="51">
        <v>17</v>
      </c>
      <c r="B28" s="36" t="s">
        <v>29</v>
      </c>
      <c r="C28" s="21" t="s">
        <v>417</v>
      </c>
      <c r="D28" s="21" t="s">
        <v>418</v>
      </c>
      <c r="E28" s="21" t="s">
        <v>419</v>
      </c>
      <c r="F28" s="22" t="s">
        <v>846</v>
      </c>
      <c r="G28" s="22" t="s">
        <v>848</v>
      </c>
      <c r="H28" s="21" t="s">
        <v>8</v>
      </c>
      <c r="I28" s="21" t="s">
        <v>420</v>
      </c>
      <c r="J28" s="21">
        <v>8</v>
      </c>
      <c r="K28" s="21">
        <v>31</v>
      </c>
      <c r="L28" s="21">
        <v>0</v>
      </c>
      <c r="M28" s="21" t="s">
        <v>251</v>
      </c>
      <c r="N28" s="21" t="s">
        <v>251</v>
      </c>
      <c r="O28" s="21" t="s">
        <v>847</v>
      </c>
      <c r="P28" s="21" t="s">
        <v>251</v>
      </c>
      <c r="Q28" s="53"/>
    </row>
    <row r="29" spans="1:17" ht="15" customHeight="1">
      <c r="A29" s="51">
        <v>30</v>
      </c>
      <c r="B29" s="36" t="s">
        <v>29</v>
      </c>
      <c r="C29" s="21" t="s">
        <v>922</v>
      </c>
      <c r="D29" s="21" t="s">
        <v>427</v>
      </c>
      <c r="E29" s="21" t="s">
        <v>428</v>
      </c>
      <c r="F29" s="22" t="str">
        <f>HYPERLINK("mailto:reservas@santiagocityhostel.cl","reservas@santiagocityhostel.cl")</f>
        <v>reservas@santiagocityhostel.cl</v>
      </c>
      <c r="G29" s="52" t="str">
        <f>HYPERLINK("http://www.santiagocityhostel.cl/","www.santiagocityhostel.cl")</f>
        <v>www.santiagocityhostel.cl</v>
      </c>
      <c r="H29" s="21" t="s">
        <v>8</v>
      </c>
      <c r="I29" s="21" t="s">
        <v>431</v>
      </c>
      <c r="J29" s="21">
        <v>15</v>
      </c>
      <c r="K29" s="21">
        <v>43</v>
      </c>
      <c r="L29" s="21">
        <v>0</v>
      </c>
      <c r="M29" s="21" t="s">
        <v>251</v>
      </c>
      <c r="N29" s="21" t="s">
        <v>251</v>
      </c>
      <c r="O29" s="21" t="s">
        <v>849</v>
      </c>
      <c r="P29" s="21" t="s">
        <v>251</v>
      </c>
      <c r="Q29" s="53"/>
    </row>
    <row r="30" spans="1:17" ht="15" customHeight="1">
      <c r="A30" s="51">
        <v>32</v>
      </c>
      <c r="B30" s="36" t="s">
        <v>29</v>
      </c>
      <c r="C30" s="21" t="s">
        <v>432</v>
      </c>
      <c r="D30" s="21" t="s">
        <v>433</v>
      </c>
      <c r="E30" s="21" t="s">
        <v>742</v>
      </c>
      <c r="F30" s="52" t="str">
        <f>HYPERLINK("mailto:reservasmagichouse@gmail.com","reservasmagichouse@gmail.com")</f>
        <v>reservasmagichouse@gmail.com</v>
      </c>
      <c r="G30" s="21" t="s">
        <v>251</v>
      </c>
      <c r="H30" s="21" t="s">
        <v>8</v>
      </c>
      <c r="I30" s="21" t="s">
        <v>434</v>
      </c>
      <c r="J30" s="21">
        <v>4</v>
      </c>
      <c r="K30" s="21">
        <v>9</v>
      </c>
      <c r="L30" s="21">
        <v>0</v>
      </c>
      <c r="M30" s="21" t="s">
        <v>251</v>
      </c>
      <c r="N30" s="21" t="s">
        <v>251</v>
      </c>
      <c r="O30" s="21"/>
      <c r="P30" s="21" t="s">
        <v>251</v>
      </c>
      <c r="Q30" s="53"/>
    </row>
    <row r="31" spans="1:17" ht="15" customHeight="1">
      <c r="A31" s="51">
        <v>33</v>
      </c>
      <c r="B31" s="36" t="s">
        <v>29</v>
      </c>
      <c r="C31" s="21" t="s">
        <v>437</v>
      </c>
      <c r="D31" s="21" t="s">
        <v>438</v>
      </c>
      <c r="E31" s="21" t="s">
        <v>439</v>
      </c>
      <c r="F31" s="27" t="s">
        <v>744</v>
      </c>
      <c r="G31" s="22" t="s">
        <v>743</v>
      </c>
      <c r="H31" s="21" t="s">
        <v>8</v>
      </c>
      <c r="I31" s="21" t="s">
        <v>442</v>
      </c>
      <c r="J31" s="21">
        <v>5</v>
      </c>
      <c r="K31" s="21">
        <v>10</v>
      </c>
      <c r="L31" s="21">
        <v>0</v>
      </c>
      <c r="M31" s="21" t="s">
        <v>251</v>
      </c>
      <c r="N31" s="21" t="s">
        <v>251</v>
      </c>
      <c r="O31" s="21" t="s">
        <v>850</v>
      </c>
      <c r="P31" s="21" t="s">
        <v>251</v>
      </c>
      <c r="Q31" s="53"/>
    </row>
    <row r="32" spans="1:17" ht="15" customHeight="1">
      <c r="A32" s="51">
        <v>34</v>
      </c>
      <c r="B32" s="36" t="s">
        <v>29</v>
      </c>
      <c r="C32" s="21" t="s">
        <v>437</v>
      </c>
      <c r="D32" s="21" t="s">
        <v>443</v>
      </c>
      <c r="E32" s="21" t="s">
        <v>439</v>
      </c>
      <c r="F32" s="27" t="s">
        <v>744</v>
      </c>
      <c r="G32" s="22" t="s">
        <v>743</v>
      </c>
      <c r="H32" s="21" t="s">
        <v>8</v>
      </c>
      <c r="I32" s="21" t="s">
        <v>444</v>
      </c>
      <c r="J32" s="21">
        <v>6</v>
      </c>
      <c r="K32" s="21">
        <v>14</v>
      </c>
      <c r="L32" s="21">
        <v>0</v>
      </c>
      <c r="M32" s="21" t="s">
        <v>251</v>
      </c>
      <c r="N32" s="21" t="s">
        <v>251</v>
      </c>
      <c r="O32" s="21" t="s">
        <v>850</v>
      </c>
      <c r="P32" s="21" t="s">
        <v>251</v>
      </c>
      <c r="Q32" s="53"/>
    </row>
    <row r="33" spans="1:17" ht="15" customHeight="1">
      <c r="A33" s="55">
        <v>38</v>
      </c>
      <c r="B33" s="56" t="s">
        <v>29</v>
      </c>
      <c r="C33" s="57" t="s">
        <v>447</v>
      </c>
      <c r="D33" s="57" t="s">
        <v>448</v>
      </c>
      <c r="E33" s="57" t="s">
        <v>449</v>
      </c>
      <c r="F33" s="58" t="str">
        <f>HYPERLINK("mailto:contact@deblasis.cl","contact@deblasis.cl")</f>
        <v>contact@deblasis.cl</v>
      </c>
      <c r="G33" s="58" t="str">
        <f>HYPERLINK("http://www.deblasis.cl/","www.deblasis.cl")</f>
        <v>www.deblasis.cl</v>
      </c>
      <c r="H33" s="57" t="s">
        <v>8</v>
      </c>
      <c r="I33" s="57" t="s">
        <v>453</v>
      </c>
      <c r="J33" s="57">
        <v>7</v>
      </c>
      <c r="K33" s="57">
        <v>8</v>
      </c>
      <c r="L33" s="57">
        <v>0</v>
      </c>
      <c r="M33" s="57" t="s">
        <v>738</v>
      </c>
      <c r="N33" s="57" t="s">
        <v>89</v>
      </c>
      <c r="O33" s="57" t="s">
        <v>251</v>
      </c>
      <c r="P33" s="57" t="s">
        <v>251</v>
      </c>
      <c r="Q33" s="59"/>
    </row>
    <row r="34" spans="1:17" ht="15" customHeight="1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>
      <c r="A35" s="1"/>
      <c r="B35" s="1"/>
      <c r="C35" s="1"/>
      <c r="D35" s="1"/>
      <c r="E35" s="1"/>
      <c r="F35" s="1"/>
      <c r="G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>
      <c r="A36" s="1"/>
      <c r="B36" s="1"/>
      <c r="C36" s="1"/>
      <c r="D36" s="1"/>
      <c r="E36" s="1"/>
      <c r="F36" s="1"/>
      <c r="G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>
      <c r="A38" s="12" t="s">
        <v>721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</row>
    <row r="39" spans="1:17" ht="15" customHeight="1">
      <c r="A39" s="60" t="s">
        <v>0</v>
      </c>
      <c r="B39" s="60" t="s">
        <v>13</v>
      </c>
      <c r="C39" s="60" t="s">
        <v>459</v>
      </c>
      <c r="D39" s="60" t="s">
        <v>1</v>
      </c>
      <c r="E39" s="60" t="s">
        <v>2</v>
      </c>
      <c r="F39" s="60" t="s">
        <v>7</v>
      </c>
      <c r="G39" s="60" t="s">
        <v>3</v>
      </c>
      <c r="H39" s="60" t="s">
        <v>5</v>
      </c>
      <c r="I39" s="60" t="s">
        <v>14</v>
      </c>
      <c r="J39" s="60" t="s">
        <v>15</v>
      </c>
      <c r="K39" s="60" t="s">
        <v>16</v>
      </c>
      <c r="L39" s="60" t="s">
        <v>17</v>
      </c>
      <c r="M39" s="60" t="s">
        <v>18</v>
      </c>
      <c r="N39" s="60" t="s">
        <v>10</v>
      </c>
      <c r="O39" s="60" t="s">
        <v>6</v>
      </c>
      <c r="P39" s="60" t="s">
        <v>9</v>
      </c>
      <c r="Q39" s="60" t="s">
        <v>19</v>
      </c>
    </row>
    <row r="40" spans="1:17" ht="12.75" customHeight="1">
      <c r="A40" s="21">
        <v>1</v>
      </c>
      <c r="B40" s="47" t="s">
        <v>29</v>
      </c>
      <c r="C40" s="21" t="s">
        <v>460</v>
      </c>
      <c r="D40" s="21" t="s">
        <v>461</v>
      </c>
      <c r="E40" s="33">
        <v>992408172</v>
      </c>
      <c r="F40" s="22" t="str">
        <f>HYPERLINK("mailto:hostaldelcerro@gmail.com","hostaldelcerro@gmail.com")</f>
        <v>hostaldelcerro@gmail.com</v>
      </c>
      <c r="G40" s="61" t="str">
        <f>HYPERLINK("http://www.hostaldelcerro.cl/","www.hostaldelcerro.cl")</f>
        <v>www.hostaldelcerro.cl</v>
      </c>
      <c r="H40" s="21" t="s">
        <v>8</v>
      </c>
      <c r="I40" s="21" t="s">
        <v>467</v>
      </c>
      <c r="J40" s="21"/>
      <c r="K40" s="21"/>
      <c r="L40" s="21"/>
      <c r="M40" s="21" t="s">
        <v>722</v>
      </c>
      <c r="N40" s="21" t="s">
        <v>89</v>
      </c>
      <c r="O40" s="21" t="s">
        <v>851</v>
      </c>
      <c r="P40" s="21"/>
      <c r="Q40" s="21"/>
    </row>
    <row r="41" spans="1:17" ht="12.75" customHeight="1">
      <c r="A41" s="21">
        <v>2</v>
      </c>
      <c r="B41" s="47" t="s">
        <v>29</v>
      </c>
      <c r="C41" s="21" t="s">
        <v>468</v>
      </c>
      <c r="D41" s="21" t="s">
        <v>469</v>
      </c>
      <c r="E41" s="21" t="s">
        <v>470</v>
      </c>
      <c r="F41" s="61" t="str">
        <f>HYPERLINK("mailto:info@hotelmillaray.com","info@hotelmillaray.com")</f>
        <v>info@hotelmillaray.com</v>
      </c>
      <c r="G41" s="61" t="str">
        <f>HYPERLINK("http://www.hotelmillaray.com/","www.hotelmillaray.com")</f>
        <v>www.hotelmillaray.com</v>
      </c>
      <c r="H41" s="21" t="s">
        <v>8</v>
      </c>
      <c r="I41" s="21" t="s">
        <v>474</v>
      </c>
      <c r="J41" s="21"/>
      <c r="K41" s="21"/>
      <c r="L41" s="21"/>
      <c r="M41" s="21" t="s">
        <v>723</v>
      </c>
      <c r="N41" s="21" t="s">
        <v>89</v>
      </c>
      <c r="O41" s="21" t="s">
        <v>475</v>
      </c>
      <c r="P41" s="21" t="s">
        <v>27</v>
      </c>
      <c r="Q41" s="21"/>
    </row>
    <row r="42" spans="1:17" ht="12.75" customHeight="1">
      <c r="A42" s="21">
        <v>3</v>
      </c>
      <c r="B42" s="47" t="s">
        <v>29</v>
      </c>
      <c r="C42" s="21" t="s">
        <v>476</v>
      </c>
      <c r="D42" s="21" t="s">
        <v>477</v>
      </c>
      <c r="E42" s="21" t="s">
        <v>478</v>
      </c>
      <c r="F42" s="22" t="s">
        <v>852</v>
      </c>
      <c r="G42" s="31" t="s">
        <v>724</v>
      </c>
      <c r="H42" s="21" t="s">
        <v>8</v>
      </c>
      <c r="I42" s="21" t="s">
        <v>482</v>
      </c>
      <c r="J42" s="21"/>
      <c r="K42" s="21"/>
      <c r="L42" s="21"/>
      <c r="M42" s="21" t="s">
        <v>483</v>
      </c>
      <c r="N42" s="21" t="s">
        <v>25</v>
      </c>
      <c r="O42" s="21" t="s">
        <v>484</v>
      </c>
      <c r="P42" s="21" t="s">
        <v>436</v>
      </c>
      <c r="Q42" s="21"/>
    </row>
    <row r="43" spans="1:17" ht="12.75" customHeight="1">
      <c r="A43" s="21">
        <v>4</v>
      </c>
      <c r="B43" s="47" t="s">
        <v>29</v>
      </c>
      <c r="C43" s="21" t="s">
        <v>486</v>
      </c>
      <c r="D43" s="21" t="s">
        <v>487</v>
      </c>
      <c r="E43" s="21" t="s">
        <v>488</v>
      </c>
      <c r="F43" s="22" t="s">
        <v>854</v>
      </c>
      <c r="G43" s="22" t="s">
        <v>853</v>
      </c>
      <c r="H43" s="21" t="s">
        <v>8</v>
      </c>
      <c r="I43" s="21" t="s">
        <v>489</v>
      </c>
      <c r="J43" s="21"/>
      <c r="K43" s="21"/>
      <c r="L43" s="21"/>
      <c r="M43" s="21" t="s">
        <v>490</v>
      </c>
      <c r="N43" s="21" t="s">
        <v>25</v>
      </c>
      <c r="O43" s="21" t="s">
        <v>491</v>
      </c>
      <c r="P43" s="21" t="s">
        <v>230</v>
      </c>
      <c r="Q43" s="21"/>
    </row>
    <row r="44" spans="1:17" ht="15" customHeight="1">
      <c r="A44" s="21">
        <v>5</v>
      </c>
      <c r="B44" s="47" t="s">
        <v>295</v>
      </c>
      <c r="C44" s="21" t="s">
        <v>492</v>
      </c>
      <c r="D44" s="21" t="s">
        <v>494</v>
      </c>
      <c r="E44" s="21" t="s">
        <v>495</v>
      </c>
      <c r="F44" s="61" t="str">
        <f>HYPERLINK("mailto:info@newenkarahostel.cl","info@newenkarahostel.cl")</f>
        <v>info@newenkarahostel.cl</v>
      </c>
      <c r="G44" s="61" t="str">
        <f>HYPERLINK("http://www.newenkarahostel.cl/","www.newenkarahostel.cl")</f>
        <v>www.newenkarahostel.cl</v>
      </c>
      <c r="H44" s="21" t="s">
        <v>8</v>
      </c>
      <c r="I44" s="21" t="s">
        <v>502</v>
      </c>
      <c r="J44" s="21"/>
      <c r="K44" s="21"/>
      <c r="L44" s="21"/>
      <c r="M44" s="21" t="s">
        <v>725</v>
      </c>
      <c r="N44" s="21" t="s">
        <v>89</v>
      </c>
      <c r="O44" s="21" t="s">
        <v>503</v>
      </c>
      <c r="P44" s="21" t="s">
        <v>27</v>
      </c>
      <c r="Q44" s="21"/>
    </row>
    <row r="45" spans="1:17" ht="15" customHeight="1">
      <c r="A45" s="21">
        <v>6</v>
      </c>
      <c r="B45" s="47" t="s">
        <v>505</v>
      </c>
      <c r="C45" s="21" t="s">
        <v>506</v>
      </c>
      <c r="D45" s="21" t="s">
        <v>507</v>
      </c>
      <c r="E45" s="33">
        <v>962369976</v>
      </c>
      <c r="F45" s="22" t="s">
        <v>855</v>
      </c>
      <c r="G45" s="61" t="str">
        <f>HYPERLINK("http://www.atacamahostel.cl/","www.atacamahostel.cl")</f>
        <v>www.atacamahostel.cl</v>
      </c>
      <c r="H45" s="21" t="s">
        <v>8</v>
      </c>
      <c r="I45" s="21" t="s">
        <v>511</v>
      </c>
      <c r="J45" s="21"/>
      <c r="K45" s="21"/>
      <c r="L45" s="21"/>
      <c r="M45" s="21" t="s">
        <v>726</v>
      </c>
      <c r="N45" s="21" t="s">
        <v>89</v>
      </c>
      <c r="O45" s="21" t="s">
        <v>512</v>
      </c>
      <c r="P45" s="21" t="s">
        <v>27</v>
      </c>
      <c r="Q45" s="21"/>
    </row>
    <row r="46" spans="1:17" ht="12.75" customHeight="1">
      <c r="A46" s="21">
        <v>7</v>
      </c>
      <c r="B46" s="47" t="s">
        <v>29</v>
      </c>
      <c r="C46" s="21" t="s">
        <v>513</v>
      </c>
      <c r="D46" s="21" t="s">
        <v>514</v>
      </c>
      <c r="E46" s="21" t="s">
        <v>859</v>
      </c>
      <c r="F46" s="22" t="s">
        <v>727</v>
      </c>
      <c r="G46" s="61" t="str">
        <f>HYPERLINK("http://www.casasuecia.cl/","www.casasuecia.cl")</f>
        <v>www.casasuecia.cl</v>
      </c>
      <c r="H46" s="21" t="s">
        <v>8</v>
      </c>
      <c r="I46" s="21" t="s">
        <v>482</v>
      </c>
      <c r="J46" s="21"/>
      <c r="K46" s="21"/>
      <c r="L46" s="21"/>
      <c r="M46" s="21" t="s">
        <v>517</v>
      </c>
      <c r="N46" s="21" t="s">
        <v>25</v>
      </c>
      <c r="O46" s="21" t="s">
        <v>519</v>
      </c>
      <c r="P46" s="21" t="s">
        <v>27</v>
      </c>
      <c r="Q46" s="21"/>
    </row>
    <row r="47" spans="1:17" ht="12.75" customHeight="1">
      <c r="A47" s="21">
        <v>8</v>
      </c>
      <c r="B47" s="47" t="s">
        <v>29</v>
      </c>
      <c r="C47" s="21" t="s">
        <v>522</v>
      </c>
      <c r="D47" s="21" t="s">
        <v>523</v>
      </c>
      <c r="E47" s="21" t="s">
        <v>524</v>
      </c>
      <c r="F47" s="61" t="str">
        <f>HYPERLINK("mailto:reservations@castillosurfista.com","reservations@castillosurfista.com")</f>
        <v>reservations@castillosurfista.com</v>
      </c>
      <c r="G47" s="61" t="str">
        <f>HYPERLINK("http://www.castillosurfista.com/","www.castillosurfista.com")</f>
        <v>www.castillosurfista.com</v>
      </c>
      <c r="H47" s="21" t="s">
        <v>8</v>
      </c>
      <c r="I47" s="21" t="s">
        <v>525</v>
      </c>
      <c r="J47" s="21"/>
      <c r="K47" s="21"/>
      <c r="L47" s="21"/>
      <c r="M47" s="21" t="s">
        <v>728</v>
      </c>
      <c r="N47" s="21" t="s">
        <v>89</v>
      </c>
      <c r="O47" s="21" t="s">
        <v>526</v>
      </c>
      <c r="P47" s="21" t="s">
        <v>27</v>
      </c>
      <c r="Q47" s="21"/>
    </row>
    <row r="48" spans="1:17" ht="12.75" customHeight="1">
      <c r="A48" s="21">
        <v>10</v>
      </c>
      <c r="B48" s="47" t="s">
        <v>29</v>
      </c>
      <c r="C48" s="21" t="s">
        <v>533</v>
      </c>
      <c r="D48" s="21" t="s">
        <v>535</v>
      </c>
      <c r="E48" s="21" t="s">
        <v>536</v>
      </c>
      <c r="F48" s="61" t="str">
        <f>HYPERLINK("mailto:michele@brunosbb.cl","michele@brunosbb.cl")</f>
        <v>michele@brunosbb.cl</v>
      </c>
      <c r="G48" s="61" t="str">
        <f>HYPERLINK("http://www.brunosbb.cl/","www.brunosbb.cl")</f>
        <v>www.brunosbb.cl</v>
      </c>
      <c r="H48" s="21" t="s">
        <v>8</v>
      </c>
      <c r="I48" s="21" t="s">
        <v>482</v>
      </c>
      <c r="J48" s="21"/>
      <c r="K48" s="21"/>
      <c r="L48" s="21"/>
      <c r="M48" s="21" t="s">
        <v>341</v>
      </c>
      <c r="N48" s="21" t="s">
        <v>89</v>
      </c>
      <c r="O48" s="21" t="s">
        <v>540</v>
      </c>
      <c r="P48" s="21" t="s">
        <v>27</v>
      </c>
      <c r="Q48" s="21"/>
    </row>
    <row r="49" spans="1:17" ht="12.75" customHeight="1">
      <c r="A49" s="35">
        <v>11</v>
      </c>
      <c r="B49" s="47" t="s">
        <v>29</v>
      </c>
      <c r="C49" s="35" t="s">
        <v>544</v>
      </c>
      <c r="D49" s="35" t="s">
        <v>545</v>
      </c>
      <c r="E49" s="62">
        <v>974737964</v>
      </c>
      <c r="F49" s="63" t="s">
        <v>546</v>
      </c>
      <c r="G49" s="64" t="s">
        <v>551</v>
      </c>
      <c r="H49" s="65" t="s">
        <v>8</v>
      </c>
      <c r="I49" s="21"/>
      <c r="J49" s="21"/>
      <c r="K49" s="21"/>
      <c r="L49" s="21"/>
      <c r="M49" s="21"/>
      <c r="N49" s="21"/>
      <c r="O49" s="21" t="s">
        <v>856</v>
      </c>
      <c r="P49" s="21"/>
      <c r="Q49" s="21"/>
    </row>
    <row r="50" spans="1:17" ht="12.75" customHeight="1">
      <c r="A50" s="1"/>
      <c r="B50" s="3"/>
      <c r="C50" s="1"/>
      <c r="D50" s="1"/>
      <c r="E50" s="1"/>
      <c r="F50" s="1"/>
      <c r="G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>
      <c r="A51" s="1"/>
      <c r="B51" s="3"/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>
      <c r="A52" s="1"/>
      <c r="B52" s="3"/>
      <c r="C52" s="1"/>
      <c r="D52" s="1"/>
      <c r="E52" s="1"/>
      <c r="F52" s="1"/>
      <c r="G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>
      <c r="A53" s="1"/>
      <c r="B53" s="3"/>
      <c r="C53" s="1"/>
      <c r="D53" s="1"/>
      <c r="E53" s="1"/>
      <c r="F53" s="1"/>
      <c r="G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>
      <c r="A54" s="1"/>
      <c r="B54" s="3"/>
      <c r="C54" s="1"/>
      <c r="D54" s="1"/>
      <c r="E54" s="1"/>
      <c r="F54" s="1"/>
      <c r="G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1"/>
      <c r="B55" s="3"/>
      <c r="C55" s="1"/>
      <c r="D55" s="1"/>
      <c r="E55" s="1"/>
      <c r="F55" s="1"/>
      <c r="G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1"/>
      <c r="B56" s="3"/>
      <c r="C56" s="1"/>
      <c r="D56" s="1"/>
      <c r="E56" s="1"/>
      <c r="F56" s="1"/>
      <c r="G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>
      <c r="A57" s="1"/>
      <c r="B57" s="3"/>
      <c r="C57" s="1"/>
      <c r="D57" s="1"/>
      <c r="E57" s="1"/>
      <c r="F57" s="1"/>
      <c r="G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>
      <c r="A58" s="1"/>
      <c r="B58" s="3"/>
      <c r="C58" s="1"/>
      <c r="D58" s="1"/>
      <c r="E58" s="1"/>
      <c r="F58" s="1"/>
      <c r="G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>
      <c r="A59" s="1"/>
      <c r="B59" s="3"/>
      <c r="C59" s="1"/>
      <c r="D59" s="1"/>
      <c r="E59" s="1"/>
      <c r="F59" s="1"/>
      <c r="G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>
      <c r="A60" s="1"/>
      <c r="B60" s="3"/>
      <c r="C60" s="1"/>
      <c r="D60" s="1"/>
      <c r="E60" s="1"/>
      <c r="F60" s="1"/>
      <c r="G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>
      <c r="A61" s="1"/>
      <c r="B61" s="3"/>
      <c r="C61" s="1"/>
      <c r="D61" s="1"/>
      <c r="E61" s="1"/>
      <c r="F61" s="1"/>
      <c r="G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>
      <c r="A62" s="1"/>
      <c r="B62" s="3"/>
      <c r="C62" s="1"/>
      <c r="D62" s="1"/>
      <c r="E62" s="1"/>
      <c r="F62" s="1"/>
      <c r="G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>
      <c r="A63" s="1"/>
      <c r="B63" s="3"/>
      <c r="C63" s="1"/>
      <c r="D63" s="1"/>
      <c r="E63" s="1"/>
      <c r="F63" s="1"/>
      <c r="G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>
      <c r="A64" s="1"/>
      <c r="B64" s="3"/>
      <c r="C64" s="1"/>
      <c r="D64" s="1"/>
      <c r="E64" s="1"/>
      <c r="F64" s="1"/>
      <c r="G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>
      <c r="A65" s="1"/>
      <c r="B65" s="3"/>
      <c r="C65" s="1"/>
      <c r="D65" s="1"/>
      <c r="E65" s="1"/>
      <c r="F65" s="1"/>
      <c r="G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>
      <c r="A66" s="1"/>
      <c r="B66" s="3"/>
      <c r="C66" s="1"/>
      <c r="D66" s="1"/>
      <c r="E66" s="1"/>
      <c r="F66" s="1"/>
      <c r="G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>
      <c r="A67" s="1"/>
      <c r="B67" s="3"/>
      <c r="C67" s="1"/>
      <c r="D67" s="1"/>
      <c r="E67" s="1"/>
      <c r="F67" s="1"/>
      <c r="G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>
      <c r="A68" s="1"/>
      <c r="B68" s="3"/>
      <c r="C68" s="1"/>
      <c r="D68" s="1"/>
      <c r="E68" s="1"/>
      <c r="F68" s="1"/>
      <c r="G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>
      <c r="A69" s="1"/>
      <c r="B69" s="3"/>
      <c r="C69" s="1"/>
      <c r="D69" s="1"/>
      <c r="E69" s="1"/>
      <c r="F69" s="1"/>
      <c r="G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>
      <c r="A70" s="1"/>
      <c r="B70" s="3"/>
      <c r="C70" s="1"/>
      <c r="D70" s="1"/>
      <c r="E70" s="1"/>
      <c r="F70" s="1"/>
      <c r="G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>
      <c r="A71" s="1"/>
      <c r="B71" s="3"/>
      <c r="C71" s="1"/>
      <c r="D71" s="1"/>
      <c r="E71" s="1"/>
      <c r="F71" s="1"/>
      <c r="G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>
      <c r="A72" s="1"/>
      <c r="B72" s="3"/>
      <c r="C72" s="1"/>
      <c r="D72" s="1"/>
      <c r="E72" s="1"/>
      <c r="F72" s="1"/>
      <c r="G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>
      <c r="A73" s="1"/>
      <c r="B73" s="3"/>
      <c r="C73" s="1"/>
      <c r="D73" s="1"/>
      <c r="E73" s="1"/>
      <c r="F73" s="1"/>
      <c r="G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>
      <c r="A74" s="1"/>
      <c r="B74" s="3"/>
      <c r="C74" s="1"/>
      <c r="D74" s="1"/>
      <c r="E74" s="1"/>
      <c r="F74" s="1"/>
      <c r="G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>
      <c r="A75" s="1"/>
      <c r="B75" s="3"/>
      <c r="C75" s="1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>
      <c r="A76" s="1"/>
      <c r="B76" s="3"/>
      <c r="C76" s="1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>
      <c r="A77" s="1"/>
      <c r="B77" s="3"/>
      <c r="C77" s="1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>
      <c r="A78" s="1"/>
      <c r="B78" s="3"/>
      <c r="C78" s="1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>
      <c r="A79" s="1"/>
      <c r="B79" s="3"/>
      <c r="C79" s="1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>
      <c r="A80" s="1"/>
      <c r="B80" s="3"/>
      <c r="C80" s="1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>
      <c r="A81" s="1"/>
      <c r="B81" s="3"/>
      <c r="C81" s="1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>
      <c r="A82" s="1"/>
      <c r="B82" s="3"/>
      <c r="C82" s="1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>
      <c r="A83" s="1"/>
      <c r="B83" s="3"/>
      <c r="C83" s="1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>
      <c r="A84" s="1"/>
      <c r="B84" s="3"/>
      <c r="C84" s="1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>
      <c r="A85" s="1"/>
      <c r="B85" s="3"/>
      <c r="C85" s="1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>
      <c r="A86" s="1"/>
      <c r="B86" s="3"/>
      <c r="C86" s="1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>
      <c r="A87" s="1"/>
      <c r="B87" s="3"/>
      <c r="C87" s="1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>
      <c r="A88" s="1"/>
      <c r="B88" s="3"/>
      <c r="C88" s="1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>
      <c r="A89" s="1"/>
      <c r="B89" s="3"/>
      <c r="C89" s="1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>
      <c r="A90" s="1"/>
      <c r="B90" s="3"/>
      <c r="C90" s="1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>
      <c r="A91" s="1"/>
      <c r="B91" s="3"/>
      <c r="C91" s="1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>
      <c r="A92" s="1"/>
      <c r="B92" s="3"/>
      <c r="C92" s="1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>
      <c r="A93" s="1"/>
      <c r="B93" s="3"/>
      <c r="C93" s="1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>
      <c r="A94" s="1"/>
      <c r="B94" s="3"/>
      <c r="C94" s="1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>
      <c r="A95" s="1"/>
      <c r="B95" s="3"/>
      <c r="C95" s="1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>
      <c r="A96" s="1"/>
      <c r="B96" s="3"/>
      <c r="C96" s="1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>
      <c r="A97" s="1"/>
      <c r="B97" s="3"/>
      <c r="C97" s="1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>
      <c r="A98" s="1"/>
      <c r="B98" s="3"/>
      <c r="C98" s="1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customHeight="1">
      <c r="A99" s="1"/>
      <c r="B99" s="1"/>
      <c r="C99" s="1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>
      <c r="A100" s="1"/>
      <c r="B100" s="1"/>
      <c r="C100" s="1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>
      <c r="A101" s="1"/>
      <c r="B101" s="1"/>
      <c r="C101" s="1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>
      <c r="A102" s="1"/>
      <c r="B102" s="1"/>
      <c r="C102" s="1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>
      <c r="A103" s="1"/>
      <c r="B103" s="1"/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>
      <c r="A104" s="1"/>
      <c r="B104" s="1"/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customHeight="1">
      <c r="A105" s="1"/>
      <c r="B105" s="1"/>
      <c r="C105" s="1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>
      <c r="A106" s="1"/>
      <c r="B106" s="1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customHeight="1">
      <c r="A107" s="1"/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customHeight="1">
      <c r="A108" s="1"/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 customHeight="1">
      <c r="A109" s="1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 customHeight="1">
      <c r="A110" s="1"/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 customHeight="1">
      <c r="A111" s="1"/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 customHeight="1">
      <c r="A112" s="1"/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customHeight="1">
      <c r="A113" s="1"/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customHeight="1">
      <c r="A114" s="1"/>
      <c r="B114" s="1"/>
      <c r="C114" s="1"/>
      <c r="D114" s="1"/>
      <c r="E114" s="1"/>
      <c r="F114" s="1"/>
      <c r="G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customHeight="1">
      <c r="A115" s="1"/>
      <c r="B115" s="1"/>
      <c r="C115" s="1"/>
      <c r="D115" s="1"/>
      <c r="E115" s="1"/>
      <c r="F115" s="1"/>
      <c r="G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>
      <c r="A116" s="1"/>
      <c r="B116" s="1"/>
      <c r="C116" s="1"/>
      <c r="D116" s="1"/>
      <c r="E116" s="1"/>
      <c r="F116" s="1"/>
      <c r="G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customHeight="1">
      <c r="A117" s="1"/>
      <c r="B117" s="1"/>
      <c r="C117" s="1"/>
      <c r="D117" s="1"/>
      <c r="E117" s="1"/>
      <c r="F117" s="1"/>
      <c r="G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customHeight="1">
      <c r="A118" s="1"/>
      <c r="B118" s="1"/>
      <c r="C118" s="1"/>
      <c r="D118" s="1"/>
      <c r="E118" s="1"/>
      <c r="F118" s="1"/>
      <c r="G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customHeight="1">
      <c r="A119" s="1"/>
      <c r="B119" s="1"/>
      <c r="C119" s="1"/>
      <c r="D119" s="1"/>
      <c r="E119" s="1"/>
      <c r="F119" s="1"/>
      <c r="G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customHeight="1">
      <c r="A120" s="1"/>
      <c r="B120" s="1"/>
      <c r="C120" s="1"/>
      <c r="D120" s="1"/>
      <c r="E120" s="1"/>
      <c r="F120" s="1"/>
      <c r="G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customHeight="1">
      <c r="A121" s="1"/>
      <c r="B121" s="1"/>
      <c r="C121" s="1"/>
      <c r="D121" s="1"/>
      <c r="E121" s="1"/>
      <c r="F121" s="1"/>
      <c r="G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customHeight="1">
      <c r="A122" s="1"/>
      <c r="B122" s="1"/>
      <c r="C122" s="1"/>
      <c r="D122" s="1"/>
      <c r="E122" s="1"/>
      <c r="F122" s="1"/>
      <c r="G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>
      <c r="A123" s="1"/>
      <c r="B123" s="1"/>
      <c r="C123" s="1"/>
      <c r="D123" s="1"/>
      <c r="E123" s="1"/>
      <c r="F123" s="1"/>
      <c r="G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customHeight="1">
      <c r="A124" s="1"/>
      <c r="B124" s="1"/>
      <c r="C124" s="1"/>
      <c r="D124" s="1"/>
      <c r="E124" s="1"/>
      <c r="F124" s="1"/>
      <c r="G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customHeight="1">
      <c r="A125" s="1"/>
      <c r="B125" s="1"/>
      <c r="C125" s="1"/>
      <c r="D125" s="1"/>
      <c r="E125" s="1"/>
      <c r="F125" s="1"/>
      <c r="G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customHeight="1">
      <c r="A126" s="1"/>
      <c r="B126" s="1"/>
      <c r="C126" s="1"/>
      <c r="D126" s="1"/>
      <c r="E126" s="1"/>
      <c r="F126" s="1"/>
      <c r="G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customHeight="1">
      <c r="A127" s="1"/>
      <c r="B127" s="1"/>
      <c r="C127" s="1"/>
      <c r="D127" s="1"/>
      <c r="E127" s="1"/>
      <c r="F127" s="1"/>
      <c r="G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customHeight="1">
      <c r="A128" s="1"/>
      <c r="B128" s="1"/>
      <c r="C128" s="1"/>
      <c r="D128" s="1"/>
      <c r="E128" s="1"/>
      <c r="F128" s="1"/>
      <c r="G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customHeight="1">
      <c r="A129" s="1"/>
      <c r="B129" s="1"/>
      <c r="C129" s="1"/>
      <c r="D129" s="1"/>
      <c r="E129" s="1"/>
      <c r="F129" s="1"/>
      <c r="G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customHeight="1">
      <c r="A130" s="1"/>
      <c r="B130" s="1"/>
      <c r="C130" s="1"/>
      <c r="D130" s="1"/>
      <c r="E130" s="1"/>
      <c r="F130" s="1"/>
      <c r="G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customHeight="1">
      <c r="A131" s="1"/>
      <c r="B131" s="1"/>
      <c r="C131" s="1"/>
      <c r="D131" s="1"/>
      <c r="E131" s="1"/>
      <c r="F131" s="1"/>
      <c r="G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customHeight="1">
      <c r="A132" s="1"/>
      <c r="B132" s="1"/>
      <c r="C132" s="1"/>
      <c r="D132" s="1"/>
      <c r="E132" s="1"/>
      <c r="F132" s="1"/>
      <c r="G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customHeight="1">
      <c r="A133" s="1"/>
      <c r="B133" s="1"/>
      <c r="C133" s="1"/>
      <c r="D133" s="1"/>
      <c r="E133" s="1"/>
      <c r="F133" s="1"/>
      <c r="G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customHeight="1">
      <c r="A134" s="1"/>
      <c r="B134" s="1"/>
      <c r="C134" s="1"/>
      <c r="D134" s="1"/>
      <c r="E134" s="1"/>
      <c r="F134" s="1"/>
      <c r="G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customHeight="1">
      <c r="A135" s="1"/>
      <c r="B135" s="1"/>
      <c r="C135" s="1"/>
      <c r="D135" s="1"/>
      <c r="E135" s="1"/>
      <c r="F135" s="1"/>
      <c r="G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customHeight="1">
      <c r="A136" s="1"/>
      <c r="B136" s="1"/>
      <c r="C136" s="1"/>
      <c r="D136" s="1"/>
      <c r="E136" s="1"/>
      <c r="F136" s="1"/>
      <c r="G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customHeight="1">
      <c r="A137" s="1"/>
      <c r="B137" s="1"/>
      <c r="C137" s="1"/>
      <c r="D137" s="1"/>
      <c r="E137" s="1"/>
      <c r="F137" s="1"/>
      <c r="G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customHeight="1">
      <c r="A138" s="1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customHeight="1">
      <c r="A139" s="1"/>
      <c r="B139" s="1"/>
      <c r="C139" s="1"/>
      <c r="D139" s="1"/>
      <c r="E139" s="1"/>
      <c r="F139" s="1"/>
      <c r="G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customHeight="1">
      <c r="A140" s="1"/>
      <c r="B140" s="1"/>
      <c r="C140" s="1"/>
      <c r="D140" s="1"/>
      <c r="E140" s="1"/>
      <c r="F140" s="1"/>
      <c r="G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customHeight="1">
      <c r="A141" s="1"/>
      <c r="B141" s="1"/>
      <c r="C141" s="1"/>
      <c r="D141" s="1"/>
      <c r="E141" s="1"/>
      <c r="F141" s="1"/>
      <c r="G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customHeight="1">
      <c r="A142" s="1"/>
      <c r="B142" s="1"/>
      <c r="C142" s="1"/>
      <c r="D142" s="1"/>
      <c r="E142" s="1"/>
      <c r="F142" s="1"/>
      <c r="G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customHeight="1">
      <c r="A143" s="1"/>
      <c r="B143" s="1"/>
      <c r="C143" s="1"/>
      <c r="D143" s="1"/>
      <c r="E143" s="1"/>
      <c r="F143" s="1"/>
      <c r="G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customHeight="1">
      <c r="A144" s="1"/>
      <c r="B144" s="1"/>
      <c r="C144" s="1"/>
      <c r="D144" s="1"/>
      <c r="E144" s="1"/>
      <c r="F144" s="1"/>
      <c r="G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customHeight="1">
      <c r="A145" s="1"/>
      <c r="B145" s="1"/>
      <c r="C145" s="1"/>
      <c r="D145" s="1"/>
      <c r="E145" s="1"/>
      <c r="F145" s="1"/>
      <c r="G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customHeight="1">
      <c r="A146" s="1"/>
      <c r="B146" s="1"/>
      <c r="C146" s="1"/>
      <c r="D146" s="1"/>
      <c r="E146" s="1"/>
      <c r="F146" s="1"/>
      <c r="G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 customHeight="1">
      <c r="A147" s="1"/>
      <c r="B147" s="1"/>
      <c r="C147" s="1"/>
      <c r="D147" s="1"/>
      <c r="E147" s="1"/>
      <c r="F147" s="1"/>
      <c r="G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 customHeight="1">
      <c r="A148" s="1"/>
      <c r="B148" s="1"/>
      <c r="C148" s="1"/>
      <c r="D148" s="1"/>
      <c r="E148" s="1"/>
      <c r="F148" s="1"/>
      <c r="G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 customHeight="1">
      <c r="A149" s="1"/>
      <c r="B149" s="1"/>
      <c r="C149" s="1"/>
      <c r="D149" s="1"/>
      <c r="E149" s="1"/>
      <c r="F149" s="1"/>
      <c r="G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 customHeight="1">
      <c r="A150" s="1"/>
      <c r="B150" s="1"/>
      <c r="C150" s="1"/>
      <c r="D150" s="1"/>
      <c r="E150" s="1"/>
      <c r="F150" s="1"/>
      <c r="G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 customHeight="1">
      <c r="A151" s="1"/>
      <c r="B151" s="1"/>
      <c r="C151" s="1"/>
      <c r="D151" s="1"/>
      <c r="E151" s="1"/>
      <c r="F151" s="1"/>
      <c r="G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 customHeight="1">
      <c r="A152" s="1"/>
      <c r="B152" s="1"/>
      <c r="C152" s="1"/>
      <c r="D152" s="1"/>
      <c r="E152" s="1"/>
      <c r="F152" s="1"/>
      <c r="G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 customHeight="1">
      <c r="A153" s="1"/>
      <c r="B153" s="1"/>
      <c r="C153" s="1"/>
      <c r="D153" s="1"/>
      <c r="E153" s="1"/>
      <c r="F153" s="1"/>
      <c r="G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 customHeight="1">
      <c r="A154" s="1"/>
      <c r="B154" s="1"/>
      <c r="C154" s="1"/>
      <c r="D154" s="1"/>
      <c r="E154" s="1"/>
      <c r="F154" s="1"/>
      <c r="G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 customHeight="1">
      <c r="A155" s="1"/>
      <c r="B155" s="1"/>
      <c r="C155" s="1"/>
      <c r="D155" s="1"/>
      <c r="E155" s="1"/>
      <c r="F155" s="1"/>
      <c r="G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 customHeight="1">
      <c r="A156" s="1"/>
      <c r="B156" s="1"/>
      <c r="C156" s="1"/>
      <c r="D156" s="1"/>
      <c r="E156" s="1"/>
      <c r="F156" s="1"/>
      <c r="G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 customHeight="1">
      <c r="A157" s="1"/>
      <c r="B157" s="1"/>
      <c r="C157" s="1"/>
      <c r="D157" s="1"/>
      <c r="E157" s="1"/>
      <c r="F157" s="1"/>
      <c r="G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 customHeight="1">
      <c r="A158" s="1"/>
      <c r="B158" s="1"/>
      <c r="C158" s="1"/>
      <c r="D158" s="1"/>
      <c r="E158" s="1"/>
      <c r="F158" s="1"/>
      <c r="G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 customHeight="1">
      <c r="A159" s="1"/>
      <c r="B159" s="1"/>
      <c r="C159" s="1"/>
      <c r="D159" s="1"/>
      <c r="E159" s="1"/>
      <c r="F159" s="1"/>
      <c r="G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 customHeight="1">
      <c r="A160" s="1"/>
      <c r="B160" s="1"/>
      <c r="C160" s="1"/>
      <c r="D160" s="1"/>
      <c r="E160" s="1"/>
      <c r="F160" s="1"/>
      <c r="G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 customHeight="1">
      <c r="A161" s="1"/>
      <c r="B161" s="1"/>
      <c r="C161" s="1"/>
      <c r="D161" s="1"/>
      <c r="E161" s="1"/>
      <c r="F161" s="1"/>
      <c r="G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 customHeight="1">
      <c r="A162" s="1"/>
      <c r="B162" s="1"/>
      <c r="C162" s="1"/>
      <c r="D162" s="1"/>
      <c r="E162" s="1"/>
      <c r="F162" s="1"/>
      <c r="G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 customHeight="1">
      <c r="A163" s="1"/>
      <c r="B163" s="1"/>
      <c r="C163" s="1"/>
      <c r="D163" s="1"/>
      <c r="E163" s="1"/>
      <c r="F163" s="1"/>
      <c r="G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 customHeight="1">
      <c r="A164" s="1"/>
      <c r="B164" s="1"/>
      <c r="C164" s="1"/>
      <c r="D164" s="1"/>
      <c r="E164" s="1"/>
      <c r="F164" s="1"/>
      <c r="G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 customHeight="1">
      <c r="A165" s="1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 customHeight="1">
      <c r="A166" s="1"/>
      <c r="B166" s="1"/>
      <c r="C166" s="1"/>
      <c r="D166" s="1"/>
      <c r="E166" s="1"/>
      <c r="F166" s="1"/>
      <c r="G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 customHeight="1">
      <c r="A167" s="1"/>
      <c r="B167" s="1"/>
      <c r="C167" s="1"/>
      <c r="D167" s="1"/>
      <c r="E167" s="1"/>
      <c r="F167" s="1"/>
      <c r="G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 customHeight="1">
      <c r="A168" s="1"/>
      <c r="B168" s="1"/>
      <c r="C168" s="1"/>
      <c r="D168" s="1"/>
      <c r="E168" s="1"/>
      <c r="F168" s="1"/>
      <c r="G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 customHeight="1">
      <c r="A169" s="1"/>
      <c r="B169" s="1"/>
      <c r="C169" s="1"/>
      <c r="D169" s="1"/>
      <c r="E169" s="1"/>
      <c r="F169" s="1"/>
      <c r="G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 customHeight="1">
      <c r="A170" s="1"/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 customHeight="1">
      <c r="A171" s="1"/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 customHeight="1">
      <c r="A172" s="1"/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 customHeight="1">
      <c r="A173" s="1"/>
      <c r="B173" s="1"/>
      <c r="C173" s="1"/>
      <c r="D173" s="1"/>
      <c r="E173" s="1"/>
      <c r="F173" s="1"/>
      <c r="G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 customHeight="1">
      <c r="A174" s="1"/>
      <c r="B174" s="1"/>
      <c r="C174" s="1"/>
      <c r="D174" s="1"/>
      <c r="E174" s="1"/>
      <c r="F174" s="1"/>
      <c r="G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 customHeight="1">
      <c r="A175" s="1"/>
      <c r="B175" s="1"/>
      <c r="C175" s="1"/>
      <c r="D175" s="1"/>
      <c r="E175" s="1"/>
      <c r="F175" s="1"/>
      <c r="G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 customHeight="1">
      <c r="A176" s="1"/>
      <c r="B176" s="1"/>
      <c r="C176" s="1"/>
      <c r="D176" s="1"/>
      <c r="E176" s="1"/>
      <c r="F176" s="1"/>
      <c r="G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 customHeight="1">
      <c r="A177" s="1"/>
      <c r="B177" s="1"/>
      <c r="C177" s="1"/>
      <c r="D177" s="1"/>
      <c r="E177" s="1"/>
      <c r="F177" s="1"/>
      <c r="G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 customHeight="1">
      <c r="A178" s="1"/>
      <c r="B178" s="1"/>
      <c r="C178" s="1"/>
      <c r="D178" s="1"/>
      <c r="E178" s="1"/>
      <c r="F178" s="1"/>
      <c r="G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 customHeight="1">
      <c r="A179" s="1"/>
      <c r="B179" s="1"/>
      <c r="C179" s="1"/>
      <c r="D179" s="1"/>
      <c r="E179" s="1"/>
      <c r="F179" s="1"/>
      <c r="G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 customHeight="1">
      <c r="A180" s="1"/>
      <c r="B180" s="1"/>
      <c r="C180" s="1"/>
      <c r="D180" s="1"/>
      <c r="E180" s="1"/>
      <c r="F180" s="1"/>
      <c r="G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 customHeight="1">
      <c r="A181" s="1"/>
      <c r="B181" s="1"/>
      <c r="C181" s="1"/>
      <c r="D181" s="1"/>
      <c r="E181" s="1"/>
      <c r="F181" s="1"/>
      <c r="G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 customHeight="1">
      <c r="A182" s="1"/>
      <c r="B182" s="1"/>
      <c r="C182" s="1"/>
      <c r="D182" s="1"/>
      <c r="E182" s="1"/>
      <c r="F182" s="1"/>
      <c r="G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 customHeight="1">
      <c r="A183" s="1"/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 customHeight="1">
      <c r="A184" s="1"/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 customHeight="1">
      <c r="A185" s="1"/>
      <c r="B185" s="1"/>
      <c r="C185" s="1"/>
      <c r="D185" s="1"/>
      <c r="E185" s="1"/>
      <c r="F185" s="1"/>
      <c r="G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 customHeight="1">
      <c r="A186" s="1"/>
      <c r="B186" s="1"/>
      <c r="C186" s="1"/>
      <c r="D186" s="1"/>
      <c r="E186" s="1"/>
      <c r="F186" s="1"/>
      <c r="G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 customHeight="1">
      <c r="A187" s="1"/>
      <c r="B187" s="1"/>
      <c r="C187" s="1"/>
      <c r="D187" s="1"/>
      <c r="E187" s="1"/>
      <c r="F187" s="1"/>
      <c r="G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 customHeight="1">
      <c r="A188" s="1"/>
      <c r="B188" s="1"/>
      <c r="C188" s="1"/>
      <c r="D188" s="1"/>
      <c r="E188" s="1"/>
      <c r="F188" s="1"/>
      <c r="G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 customHeight="1">
      <c r="A189" s="1"/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 customHeight="1">
      <c r="A190" s="1"/>
      <c r="B190" s="1"/>
      <c r="C190" s="1"/>
      <c r="D190" s="1"/>
      <c r="E190" s="1"/>
      <c r="F190" s="1"/>
      <c r="G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 customHeight="1">
      <c r="A191" s="1"/>
      <c r="B191" s="1"/>
      <c r="C191" s="1"/>
      <c r="D191" s="1"/>
      <c r="E191" s="1"/>
      <c r="F191" s="1"/>
      <c r="G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 customHeight="1">
      <c r="A192" s="1"/>
      <c r="B192" s="1"/>
      <c r="C192" s="1"/>
      <c r="D192" s="1"/>
      <c r="E192" s="1"/>
      <c r="F192" s="1"/>
      <c r="G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 customHeight="1">
      <c r="A193" s="1"/>
      <c r="B193" s="1"/>
      <c r="C193" s="1"/>
      <c r="D193" s="1"/>
      <c r="E193" s="1"/>
      <c r="F193" s="1"/>
      <c r="G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 customHeight="1">
      <c r="A194" s="1"/>
      <c r="B194" s="1"/>
      <c r="C194" s="1"/>
      <c r="D194" s="1"/>
      <c r="E194" s="1"/>
      <c r="F194" s="1"/>
      <c r="G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 customHeight="1">
      <c r="A195" s="1"/>
      <c r="B195" s="1"/>
      <c r="C195" s="1"/>
      <c r="D195" s="1"/>
      <c r="E195" s="1"/>
      <c r="F195" s="1"/>
      <c r="G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 customHeight="1">
      <c r="A196" s="1"/>
      <c r="B196" s="1"/>
      <c r="C196" s="1"/>
      <c r="D196" s="1"/>
      <c r="E196" s="1"/>
      <c r="F196" s="1"/>
      <c r="G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 customHeight="1">
      <c r="A197" s="1"/>
      <c r="B197" s="1"/>
      <c r="C197" s="1"/>
      <c r="D197" s="1"/>
      <c r="E197" s="1"/>
      <c r="F197" s="1"/>
      <c r="G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 customHeight="1">
      <c r="A198" s="1"/>
      <c r="B198" s="1"/>
      <c r="C198" s="1"/>
      <c r="D198" s="1"/>
      <c r="E198" s="1"/>
      <c r="F198" s="1"/>
      <c r="G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 customHeight="1">
      <c r="A199" s="1"/>
      <c r="B199" s="1"/>
      <c r="C199" s="1"/>
      <c r="D199" s="1"/>
      <c r="E199" s="1"/>
      <c r="F199" s="1"/>
      <c r="G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 customHeight="1">
      <c r="A200" s="1"/>
      <c r="B200" s="1"/>
      <c r="C200" s="1"/>
      <c r="D200" s="1"/>
      <c r="E200" s="1"/>
      <c r="F200" s="1"/>
      <c r="G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 customHeight="1">
      <c r="A201" s="1"/>
      <c r="B201" s="1"/>
      <c r="C201" s="1"/>
      <c r="D201" s="1"/>
      <c r="E201" s="1"/>
      <c r="F201" s="1"/>
      <c r="G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 customHeight="1">
      <c r="A202" s="1"/>
      <c r="B202" s="1"/>
      <c r="C202" s="1"/>
      <c r="D202" s="1"/>
      <c r="E202" s="1"/>
      <c r="F202" s="1"/>
      <c r="G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 customHeight="1">
      <c r="A203" s="1"/>
      <c r="B203" s="1"/>
      <c r="C203" s="1"/>
      <c r="D203" s="1"/>
      <c r="E203" s="1"/>
      <c r="F203" s="1"/>
      <c r="G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 customHeight="1">
      <c r="A204" s="1"/>
      <c r="B204" s="1"/>
      <c r="C204" s="1"/>
      <c r="D204" s="1"/>
      <c r="E204" s="1"/>
      <c r="F204" s="1"/>
      <c r="G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 customHeight="1">
      <c r="A205" s="1"/>
      <c r="B205" s="1"/>
      <c r="C205" s="1"/>
      <c r="D205" s="1"/>
      <c r="E205" s="1"/>
      <c r="F205" s="1"/>
      <c r="G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 customHeight="1">
      <c r="A206" s="1"/>
      <c r="B206" s="1"/>
      <c r="C206" s="1"/>
      <c r="D206" s="1"/>
      <c r="E206" s="1"/>
      <c r="F206" s="1"/>
      <c r="G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 customHeight="1">
      <c r="A207" s="1"/>
      <c r="B207" s="1"/>
      <c r="C207" s="1"/>
      <c r="D207" s="1"/>
      <c r="E207" s="1"/>
      <c r="F207" s="1"/>
      <c r="G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 customHeight="1">
      <c r="A208" s="1"/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 customHeight="1">
      <c r="A209" s="1"/>
      <c r="B209" s="1"/>
      <c r="C209" s="1"/>
      <c r="D209" s="1"/>
      <c r="E209" s="1"/>
      <c r="F209" s="1"/>
      <c r="G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 customHeight="1">
      <c r="A210" s="1"/>
      <c r="B210" s="1"/>
      <c r="C210" s="1"/>
      <c r="D210" s="1"/>
      <c r="E210" s="1"/>
      <c r="F210" s="1"/>
      <c r="G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 customHeight="1">
      <c r="A211" s="1"/>
      <c r="B211" s="1"/>
      <c r="C211" s="1"/>
      <c r="D211" s="1"/>
      <c r="E211" s="1"/>
      <c r="F211" s="1"/>
      <c r="G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 customHeight="1">
      <c r="A212" s="1"/>
      <c r="B212" s="1"/>
      <c r="C212" s="1"/>
      <c r="D212" s="1"/>
      <c r="E212" s="1"/>
      <c r="F212" s="1"/>
      <c r="G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 customHeight="1">
      <c r="A213" s="1"/>
      <c r="B213" s="1"/>
      <c r="C213" s="1"/>
      <c r="D213" s="1"/>
      <c r="E213" s="1"/>
      <c r="F213" s="1"/>
      <c r="G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 customHeight="1">
      <c r="A214" s="1"/>
      <c r="B214" s="1"/>
      <c r="C214" s="1"/>
      <c r="D214" s="1"/>
      <c r="E214" s="1"/>
      <c r="F214" s="1"/>
      <c r="G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 customHeight="1">
      <c r="A215" s="1"/>
      <c r="B215" s="1"/>
      <c r="C215" s="1"/>
      <c r="D215" s="1"/>
      <c r="E215" s="1"/>
      <c r="F215" s="1"/>
      <c r="G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 customHeight="1">
      <c r="A216" s="1"/>
      <c r="B216" s="1"/>
      <c r="C216" s="1"/>
      <c r="D216" s="1"/>
      <c r="E216" s="1"/>
      <c r="F216" s="1"/>
      <c r="G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 customHeight="1">
      <c r="A217" s="1"/>
      <c r="B217" s="1"/>
      <c r="C217" s="1"/>
      <c r="D217" s="1"/>
      <c r="E217" s="1"/>
      <c r="F217" s="1"/>
      <c r="G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 customHeight="1">
      <c r="A218" s="1"/>
      <c r="B218" s="1"/>
      <c r="C218" s="1"/>
      <c r="D218" s="1"/>
      <c r="E218" s="1"/>
      <c r="F218" s="1"/>
      <c r="G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 customHeight="1">
      <c r="A219" s="1"/>
      <c r="B219" s="1"/>
      <c r="C219" s="1"/>
      <c r="D219" s="1"/>
      <c r="E219" s="1"/>
      <c r="F219" s="1"/>
      <c r="G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 customHeight="1">
      <c r="A220" s="1"/>
      <c r="B220" s="1"/>
      <c r="C220" s="1"/>
      <c r="D220" s="1"/>
      <c r="E220" s="1"/>
      <c r="F220" s="1"/>
      <c r="G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 customHeight="1">
      <c r="A221" s="1"/>
      <c r="B221" s="1"/>
      <c r="C221" s="1"/>
      <c r="D221" s="1"/>
      <c r="E221" s="1"/>
      <c r="F221" s="1"/>
      <c r="G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 customHeight="1">
      <c r="A222" s="1"/>
      <c r="B222" s="1"/>
      <c r="C222" s="1"/>
      <c r="D222" s="1"/>
      <c r="E222" s="1"/>
      <c r="F222" s="1"/>
      <c r="G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 customHeight="1">
      <c r="A223" s="1"/>
      <c r="B223" s="1"/>
      <c r="C223" s="1"/>
      <c r="D223" s="1"/>
      <c r="E223" s="1"/>
      <c r="F223" s="1"/>
      <c r="G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 customHeight="1">
      <c r="A224" s="1"/>
      <c r="B224" s="1"/>
      <c r="C224" s="1"/>
      <c r="D224" s="1"/>
      <c r="E224" s="1"/>
      <c r="F224" s="1"/>
      <c r="G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 customHeight="1">
      <c r="A225" s="1"/>
      <c r="B225" s="1"/>
      <c r="C225" s="1"/>
      <c r="D225" s="1"/>
      <c r="E225" s="1"/>
      <c r="F225" s="1"/>
      <c r="G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 customHeight="1">
      <c r="A226" s="1"/>
      <c r="B226" s="1"/>
      <c r="C226" s="1"/>
      <c r="D226" s="1"/>
      <c r="E226" s="1"/>
      <c r="F226" s="1"/>
      <c r="G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 customHeight="1">
      <c r="A227" s="1"/>
      <c r="B227" s="1"/>
      <c r="C227" s="1"/>
      <c r="D227" s="1"/>
      <c r="E227" s="1"/>
      <c r="F227" s="1"/>
      <c r="G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 customHeight="1">
      <c r="A228" s="1"/>
      <c r="B228" s="1"/>
      <c r="C228" s="1"/>
      <c r="D228" s="1"/>
      <c r="E228" s="1"/>
      <c r="F228" s="1"/>
      <c r="G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 customHeight="1">
      <c r="A229" s="1"/>
      <c r="B229" s="1"/>
      <c r="C229" s="1"/>
      <c r="D229" s="1"/>
      <c r="E229" s="1"/>
      <c r="F229" s="1"/>
      <c r="G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 customHeight="1">
      <c r="A230" s="1"/>
      <c r="B230" s="1"/>
      <c r="C230" s="1"/>
      <c r="D230" s="1"/>
      <c r="E230" s="1"/>
      <c r="F230" s="1"/>
      <c r="G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 customHeight="1">
      <c r="A231" s="1"/>
      <c r="B231" s="1"/>
      <c r="C231" s="1"/>
      <c r="D231" s="1"/>
      <c r="E231" s="1"/>
      <c r="F231" s="1"/>
      <c r="G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 customHeight="1">
      <c r="A232" s="1"/>
      <c r="B232" s="1"/>
      <c r="C232" s="1"/>
      <c r="D232" s="1"/>
      <c r="E232" s="1"/>
      <c r="F232" s="1"/>
      <c r="G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 customHeight="1">
      <c r="A233" s="1"/>
      <c r="B233" s="1"/>
      <c r="C233" s="1"/>
      <c r="D233" s="1"/>
      <c r="E233" s="1"/>
      <c r="F233" s="1"/>
      <c r="G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 customHeight="1">
      <c r="A234" s="1"/>
      <c r="B234" s="1"/>
      <c r="C234" s="1"/>
      <c r="D234" s="1"/>
      <c r="E234" s="1"/>
      <c r="F234" s="1"/>
      <c r="G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 customHeight="1">
      <c r="A235" s="1"/>
      <c r="B235" s="1"/>
      <c r="C235" s="1"/>
      <c r="D235" s="1"/>
      <c r="E235" s="1"/>
      <c r="F235" s="1"/>
      <c r="G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 customHeight="1">
      <c r="A236" s="1"/>
      <c r="B236" s="1"/>
      <c r="C236" s="1"/>
      <c r="D236" s="1"/>
      <c r="E236" s="1"/>
      <c r="F236" s="1"/>
      <c r="G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 customHeight="1">
      <c r="A237" s="1"/>
      <c r="B237" s="1"/>
      <c r="C237" s="1"/>
      <c r="D237" s="1"/>
      <c r="E237" s="1"/>
      <c r="F237" s="1"/>
      <c r="G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 customHeight="1">
      <c r="A238" s="1"/>
      <c r="B238" s="1"/>
      <c r="C238" s="1"/>
      <c r="D238" s="1"/>
      <c r="E238" s="1"/>
      <c r="F238" s="1"/>
      <c r="G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 customHeight="1">
      <c r="A239" s="1"/>
      <c r="B239" s="1"/>
      <c r="C239" s="1"/>
      <c r="D239" s="1"/>
      <c r="E239" s="1"/>
      <c r="F239" s="1"/>
      <c r="G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 customHeight="1">
      <c r="A240" s="1"/>
      <c r="B240" s="1"/>
      <c r="C240" s="1"/>
      <c r="D240" s="1"/>
      <c r="E240" s="1"/>
      <c r="F240" s="1"/>
      <c r="G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 customHeight="1">
      <c r="A241" s="1"/>
      <c r="B241" s="1"/>
      <c r="C241" s="1"/>
      <c r="D241" s="1"/>
      <c r="E241" s="1"/>
      <c r="F241" s="1"/>
      <c r="G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 customHeight="1">
      <c r="A242" s="1"/>
      <c r="B242" s="1"/>
      <c r="C242" s="1"/>
      <c r="D242" s="1"/>
      <c r="E242" s="1"/>
      <c r="F242" s="1"/>
      <c r="G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 customHeight="1">
      <c r="A243" s="1"/>
      <c r="B243" s="1"/>
      <c r="C243" s="1"/>
      <c r="D243" s="1"/>
      <c r="E243" s="1"/>
      <c r="F243" s="1"/>
      <c r="G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 customHeight="1">
      <c r="A244" s="1"/>
      <c r="B244" s="1"/>
      <c r="C244" s="1"/>
      <c r="D244" s="1"/>
      <c r="E244" s="1"/>
      <c r="F244" s="1"/>
      <c r="G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 customHeight="1">
      <c r="A245" s="1"/>
      <c r="B245" s="1"/>
      <c r="C245" s="1"/>
      <c r="D245" s="1"/>
      <c r="E245" s="1"/>
      <c r="F245" s="1"/>
      <c r="G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 customHeight="1">
      <c r="A246" s="1"/>
      <c r="B246" s="1"/>
      <c r="C246" s="1"/>
      <c r="D246" s="1"/>
      <c r="E246" s="1"/>
      <c r="F246" s="1"/>
      <c r="G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 customHeight="1">
      <c r="A247" s="1"/>
      <c r="B247" s="1"/>
      <c r="C247" s="1"/>
      <c r="D247" s="1"/>
      <c r="E247" s="1"/>
      <c r="F247" s="1"/>
      <c r="G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 customHeight="1">
      <c r="A248" s="1"/>
      <c r="B248" s="1"/>
      <c r="C248" s="1"/>
      <c r="D248" s="1"/>
      <c r="E248" s="1"/>
      <c r="F248" s="1"/>
      <c r="G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 customHeight="1">
      <c r="A249" s="1"/>
      <c r="B249" s="1"/>
      <c r="C249" s="1"/>
      <c r="D249" s="1"/>
      <c r="E249" s="1"/>
      <c r="F249" s="1"/>
      <c r="G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 customHeight="1">
      <c r="A250" s="1"/>
      <c r="B250" s="1"/>
      <c r="C250" s="1"/>
      <c r="D250" s="1"/>
      <c r="E250" s="1"/>
      <c r="F250" s="1"/>
      <c r="G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 customHeight="1">
      <c r="A251" s="1"/>
      <c r="B251" s="1"/>
      <c r="C251" s="1"/>
      <c r="D251" s="1"/>
      <c r="E251" s="1"/>
      <c r="F251" s="1"/>
      <c r="G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 customHeight="1">
      <c r="A252" s="1"/>
      <c r="B252" s="1"/>
      <c r="C252" s="1"/>
      <c r="D252" s="1"/>
      <c r="E252" s="1"/>
      <c r="F252" s="1"/>
      <c r="G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 customHeight="1">
      <c r="A253" s="1"/>
      <c r="B253" s="1"/>
      <c r="C253" s="1"/>
      <c r="D253" s="1"/>
      <c r="E253" s="1"/>
      <c r="F253" s="1"/>
      <c r="G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 customHeight="1">
      <c r="A254" s="1"/>
      <c r="B254" s="1"/>
      <c r="C254" s="1"/>
      <c r="D254" s="1"/>
      <c r="E254" s="1"/>
      <c r="F254" s="1"/>
      <c r="G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 customHeight="1">
      <c r="A255" s="1"/>
      <c r="B255" s="1"/>
      <c r="C255" s="1"/>
      <c r="D255" s="1"/>
      <c r="E255" s="1"/>
      <c r="F255" s="1"/>
      <c r="G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 customHeight="1">
      <c r="A256" s="1"/>
      <c r="B256" s="1"/>
      <c r="C256" s="1"/>
      <c r="D256" s="1"/>
      <c r="E256" s="1"/>
      <c r="F256" s="1"/>
      <c r="G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 customHeight="1">
      <c r="A257" s="1"/>
      <c r="B257" s="1"/>
      <c r="C257" s="1"/>
      <c r="D257" s="1"/>
      <c r="E257" s="1"/>
      <c r="F257" s="1"/>
      <c r="G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 customHeight="1">
      <c r="A258" s="1"/>
      <c r="B258" s="1"/>
      <c r="C258" s="1"/>
      <c r="D258" s="1"/>
      <c r="E258" s="1"/>
      <c r="F258" s="1"/>
      <c r="G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 customHeight="1">
      <c r="A259" s="1"/>
      <c r="B259" s="1"/>
      <c r="C259" s="1"/>
      <c r="D259" s="1"/>
      <c r="E259" s="1"/>
      <c r="F259" s="1"/>
      <c r="G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 customHeight="1">
      <c r="A260" s="1"/>
      <c r="B260" s="1"/>
      <c r="C260" s="1"/>
      <c r="D260" s="1"/>
      <c r="E260" s="1"/>
      <c r="F260" s="1"/>
      <c r="G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 customHeight="1">
      <c r="A261" s="1"/>
      <c r="B261" s="1"/>
      <c r="C261" s="1"/>
      <c r="D261" s="1"/>
      <c r="E261" s="1"/>
      <c r="F261" s="1"/>
      <c r="G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 customHeight="1">
      <c r="A262" s="1"/>
      <c r="B262" s="1"/>
      <c r="C262" s="1"/>
      <c r="D262" s="1"/>
      <c r="E262" s="1"/>
      <c r="F262" s="1"/>
      <c r="G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 customHeight="1">
      <c r="A263" s="1"/>
      <c r="B263" s="1"/>
      <c r="C263" s="1"/>
      <c r="D263" s="1"/>
      <c r="E263" s="1"/>
      <c r="F263" s="1"/>
      <c r="G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 customHeight="1">
      <c r="A264" s="1"/>
      <c r="B264" s="1"/>
      <c r="C264" s="1"/>
      <c r="D264" s="1"/>
      <c r="E264" s="1"/>
      <c r="F264" s="1"/>
      <c r="G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 customHeight="1">
      <c r="A265" s="1"/>
      <c r="B265" s="1"/>
      <c r="C265" s="1"/>
      <c r="D265" s="1"/>
      <c r="E265" s="1"/>
      <c r="F265" s="1"/>
      <c r="G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 customHeight="1">
      <c r="A266" s="1"/>
      <c r="B266" s="1"/>
      <c r="C266" s="1"/>
      <c r="D266" s="1"/>
      <c r="E266" s="1"/>
      <c r="F266" s="1"/>
      <c r="G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 customHeight="1">
      <c r="A267" s="1"/>
      <c r="B267" s="1"/>
      <c r="C267" s="1"/>
      <c r="D267" s="1"/>
      <c r="E267" s="1"/>
      <c r="F267" s="1"/>
      <c r="G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 customHeight="1">
      <c r="A268" s="1"/>
      <c r="B268" s="1"/>
      <c r="C268" s="1"/>
      <c r="D268" s="1"/>
      <c r="E268" s="1"/>
      <c r="F268" s="1"/>
      <c r="G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 customHeight="1">
      <c r="A269" s="1"/>
      <c r="B269" s="1"/>
      <c r="C269" s="1"/>
      <c r="D269" s="1"/>
      <c r="E269" s="1"/>
      <c r="F269" s="1"/>
      <c r="G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 customHeight="1">
      <c r="A270" s="1"/>
      <c r="B270" s="1"/>
      <c r="C270" s="1"/>
      <c r="D270" s="1"/>
      <c r="E270" s="1"/>
      <c r="F270" s="1"/>
      <c r="G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 customHeight="1">
      <c r="A271" s="1"/>
      <c r="B271" s="1"/>
      <c r="C271" s="1"/>
      <c r="D271" s="1"/>
      <c r="E271" s="1"/>
      <c r="F271" s="1"/>
      <c r="G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 customHeight="1">
      <c r="A272" s="1"/>
      <c r="B272" s="1"/>
      <c r="C272" s="1"/>
      <c r="D272" s="1"/>
      <c r="E272" s="1"/>
      <c r="F272" s="1"/>
      <c r="G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 customHeight="1">
      <c r="A273" s="1"/>
      <c r="B273" s="1"/>
      <c r="C273" s="1"/>
      <c r="D273" s="1"/>
      <c r="E273" s="1"/>
      <c r="F273" s="1"/>
      <c r="G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 customHeight="1">
      <c r="A274" s="1"/>
      <c r="B274" s="1"/>
      <c r="C274" s="1"/>
      <c r="D274" s="1"/>
      <c r="E274" s="1"/>
      <c r="F274" s="1"/>
      <c r="G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 customHeight="1">
      <c r="A275" s="1"/>
      <c r="B275" s="1"/>
      <c r="C275" s="1"/>
      <c r="D275" s="1"/>
      <c r="E275" s="1"/>
      <c r="F275" s="1"/>
      <c r="G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 customHeight="1">
      <c r="A276" s="1"/>
      <c r="B276" s="1"/>
      <c r="C276" s="1"/>
      <c r="D276" s="1"/>
      <c r="E276" s="1"/>
      <c r="F276" s="1"/>
      <c r="G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 customHeight="1">
      <c r="A277" s="1"/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 customHeight="1">
      <c r="A278" s="1"/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 customHeight="1">
      <c r="A279" s="1"/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 customHeight="1">
      <c r="A280" s="1"/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 customHeight="1">
      <c r="A281" s="1"/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 customHeight="1">
      <c r="A282" s="1"/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 customHeight="1">
      <c r="A283" s="1"/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 customHeight="1">
      <c r="A284" s="1"/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 customHeight="1">
      <c r="A285" s="1"/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 customHeight="1">
      <c r="A286" s="1"/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 customHeight="1">
      <c r="A287" s="1"/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 customHeight="1">
      <c r="A288" s="1"/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 customHeight="1">
      <c r="A289" s="1"/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 customHeight="1">
      <c r="A290" s="1"/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 customHeight="1">
      <c r="A291" s="1"/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 customHeight="1">
      <c r="A292" s="1"/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 customHeight="1">
      <c r="A293" s="1"/>
      <c r="B293" s="1"/>
      <c r="C293" s="1"/>
      <c r="D293" s="1"/>
      <c r="E293" s="1"/>
      <c r="F293" s="1"/>
      <c r="G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 customHeight="1">
      <c r="A294" s="1"/>
      <c r="B294" s="1"/>
      <c r="C294" s="1"/>
      <c r="D294" s="1"/>
      <c r="E294" s="1"/>
      <c r="F294" s="1"/>
      <c r="G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 customHeight="1">
      <c r="A295" s="1"/>
      <c r="B295" s="1"/>
      <c r="C295" s="1"/>
      <c r="D295" s="1"/>
      <c r="E295" s="1"/>
      <c r="F295" s="1"/>
      <c r="G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 customHeight="1">
      <c r="A296" s="1"/>
      <c r="B296" s="1"/>
      <c r="C296" s="1"/>
      <c r="D296" s="1"/>
      <c r="E296" s="1"/>
      <c r="F296" s="1"/>
      <c r="G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 customHeight="1">
      <c r="A297" s="1"/>
      <c r="B297" s="1"/>
      <c r="C297" s="1"/>
      <c r="D297" s="1"/>
      <c r="E297" s="1"/>
      <c r="F297" s="1"/>
      <c r="G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 customHeight="1">
      <c r="A298" s="1"/>
      <c r="B298" s="1"/>
      <c r="C298" s="1"/>
      <c r="D298" s="1"/>
      <c r="E298" s="1"/>
      <c r="F298" s="1"/>
      <c r="G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 customHeight="1">
      <c r="A299" s="1"/>
      <c r="B299" s="1"/>
      <c r="C299" s="1"/>
      <c r="D299" s="1"/>
      <c r="E299" s="1"/>
      <c r="F299" s="1"/>
      <c r="G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 customHeight="1">
      <c r="A300" s="1"/>
      <c r="B300" s="1"/>
      <c r="C300" s="1"/>
      <c r="D300" s="1"/>
      <c r="E300" s="1"/>
      <c r="F300" s="1"/>
      <c r="G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 customHeight="1">
      <c r="A301" s="1"/>
      <c r="B301" s="1"/>
      <c r="C301" s="1"/>
      <c r="D301" s="1"/>
      <c r="E301" s="1"/>
      <c r="F301" s="1"/>
      <c r="G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 customHeight="1">
      <c r="A302" s="1"/>
      <c r="B302" s="1"/>
      <c r="C302" s="1"/>
      <c r="D302" s="1"/>
      <c r="E302" s="1"/>
      <c r="F302" s="1"/>
      <c r="G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 customHeight="1">
      <c r="A303" s="1"/>
      <c r="B303" s="1"/>
      <c r="C303" s="1"/>
      <c r="D303" s="1"/>
      <c r="E303" s="1"/>
      <c r="F303" s="1"/>
      <c r="G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 customHeight="1">
      <c r="A304" s="1"/>
      <c r="B304" s="1"/>
      <c r="C304" s="1"/>
      <c r="D304" s="1"/>
      <c r="E304" s="1"/>
      <c r="F304" s="1"/>
      <c r="G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 customHeight="1">
      <c r="A305" s="1"/>
      <c r="B305" s="1"/>
      <c r="C305" s="1"/>
      <c r="D305" s="1"/>
      <c r="E305" s="1"/>
      <c r="F305" s="1"/>
      <c r="G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 customHeight="1">
      <c r="A306" s="1"/>
      <c r="B306" s="1"/>
      <c r="C306" s="1"/>
      <c r="D306" s="1"/>
      <c r="E306" s="1"/>
      <c r="F306" s="1"/>
      <c r="G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 customHeight="1">
      <c r="A307" s="1"/>
      <c r="B307" s="1"/>
      <c r="C307" s="1"/>
      <c r="D307" s="1"/>
      <c r="E307" s="1"/>
      <c r="F307" s="1"/>
      <c r="G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 customHeight="1">
      <c r="A308" s="1"/>
      <c r="B308" s="1"/>
      <c r="C308" s="1"/>
      <c r="D308" s="1"/>
      <c r="E308" s="1"/>
      <c r="F308" s="1"/>
      <c r="G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 customHeight="1">
      <c r="A309" s="1"/>
      <c r="B309" s="1"/>
      <c r="C309" s="1"/>
      <c r="D309" s="1"/>
      <c r="E309" s="1"/>
      <c r="F309" s="1"/>
      <c r="G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 customHeight="1">
      <c r="A310" s="1"/>
      <c r="B310" s="1"/>
      <c r="C310" s="1"/>
      <c r="D310" s="1"/>
      <c r="E310" s="1"/>
      <c r="F310" s="1"/>
      <c r="G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 customHeight="1">
      <c r="A311" s="1"/>
      <c r="B311" s="1"/>
      <c r="C311" s="1"/>
      <c r="D311" s="1"/>
      <c r="E311" s="1"/>
      <c r="F311" s="1"/>
      <c r="G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 customHeight="1">
      <c r="A312" s="1"/>
      <c r="B312" s="1"/>
      <c r="C312" s="1"/>
      <c r="D312" s="1"/>
      <c r="E312" s="1"/>
      <c r="F312" s="1"/>
      <c r="G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 customHeight="1">
      <c r="A313" s="1"/>
      <c r="B313" s="1"/>
      <c r="C313" s="1"/>
      <c r="D313" s="1"/>
      <c r="E313" s="1"/>
      <c r="F313" s="1"/>
      <c r="G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 customHeight="1">
      <c r="A314" s="1"/>
      <c r="B314" s="1"/>
      <c r="C314" s="1"/>
      <c r="D314" s="1"/>
      <c r="E314" s="1"/>
      <c r="F314" s="1"/>
      <c r="G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 customHeight="1">
      <c r="A315" s="1"/>
      <c r="B315" s="1"/>
      <c r="C315" s="1"/>
      <c r="D315" s="1"/>
      <c r="E315" s="1"/>
      <c r="F315" s="1"/>
      <c r="G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 customHeight="1">
      <c r="A316" s="1"/>
      <c r="B316" s="1"/>
      <c r="C316" s="1"/>
      <c r="D316" s="1"/>
      <c r="E316" s="1"/>
      <c r="F316" s="1"/>
      <c r="G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 customHeight="1">
      <c r="A317" s="1"/>
      <c r="B317" s="1"/>
      <c r="C317" s="1"/>
      <c r="D317" s="1"/>
      <c r="E317" s="1"/>
      <c r="F317" s="1"/>
      <c r="G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 customHeight="1">
      <c r="A318" s="1"/>
      <c r="B318" s="1"/>
      <c r="C318" s="1"/>
      <c r="D318" s="1"/>
      <c r="E318" s="1"/>
      <c r="F318" s="1"/>
      <c r="G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 customHeight="1">
      <c r="A319" s="1"/>
      <c r="B319" s="1"/>
      <c r="C319" s="1"/>
      <c r="D319" s="1"/>
      <c r="E319" s="1"/>
      <c r="F319" s="1"/>
      <c r="G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 customHeight="1">
      <c r="A320" s="1"/>
      <c r="B320" s="1"/>
      <c r="C320" s="1"/>
      <c r="D320" s="1"/>
      <c r="E320" s="1"/>
      <c r="F320" s="1"/>
      <c r="G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 customHeight="1">
      <c r="A321" s="1"/>
      <c r="B321" s="1"/>
      <c r="C321" s="1"/>
      <c r="D321" s="1"/>
      <c r="E321" s="1"/>
      <c r="F321" s="1"/>
      <c r="G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 customHeight="1">
      <c r="A322" s="1"/>
      <c r="B322" s="1"/>
      <c r="C322" s="1"/>
      <c r="D322" s="1"/>
      <c r="E322" s="1"/>
      <c r="F322" s="1"/>
      <c r="G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 customHeight="1">
      <c r="A323" s="1"/>
      <c r="B323" s="1"/>
      <c r="C323" s="1"/>
      <c r="D323" s="1"/>
      <c r="E323" s="1"/>
      <c r="F323" s="1"/>
      <c r="G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 customHeight="1">
      <c r="A324" s="1"/>
      <c r="B324" s="1"/>
      <c r="C324" s="1"/>
      <c r="D324" s="1"/>
      <c r="E324" s="1"/>
      <c r="F324" s="1"/>
      <c r="G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 customHeight="1">
      <c r="A325" s="1"/>
      <c r="B325" s="1"/>
      <c r="C325" s="1"/>
      <c r="D325" s="1"/>
      <c r="E325" s="1"/>
      <c r="F325" s="1"/>
      <c r="G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 customHeight="1">
      <c r="A326" s="1"/>
      <c r="B326" s="1"/>
      <c r="C326" s="1"/>
      <c r="D326" s="1"/>
      <c r="E326" s="1"/>
      <c r="F326" s="1"/>
      <c r="G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 customHeight="1">
      <c r="A327" s="1"/>
      <c r="B327" s="1"/>
      <c r="C327" s="1"/>
      <c r="D327" s="1"/>
      <c r="E327" s="1"/>
      <c r="F327" s="1"/>
      <c r="G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 customHeight="1">
      <c r="A328" s="1"/>
      <c r="B328" s="1"/>
      <c r="C328" s="1"/>
      <c r="D328" s="1"/>
      <c r="E328" s="1"/>
      <c r="F328" s="1"/>
      <c r="G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 customHeight="1">
      <c r="A329" s="1"/>
      <c r="B329" s="1"/>
      <c r="C329" s="1"/>
      <c r="D329" s="1"/>
      <c r="E329" s="1"/>
      <c r="F329" s="1"/>
      <c r="G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 customHeight="1">
      <c r="A330" s="1"/>
      <c r="B330" s="1"/>
      <c r="C330" s="1"/>
      <c r="D330" s="1"/>
      <c r="E330" s="1"/>
      <c r="F330" s="1"/>
      <c r="G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 customHeight="1">
      <c r="A331" s="1"/>
      <c r="B331" s="1"/>
      <c r="C331" s="1"/>
      <c r="D331" s="1"/>
      <c r="E331" s="1"/>
      <c r="F331" s="1"/>
      <c r="G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 customHeight="1">
      <c r="A332" s="1"/>
      <c r="B332" s="1"/>
      <c r="C332" s="1"/>
      <c r="D332" s="1"/>
      <c r="E332" s="1"/>
      <c r="F332" s="1"/>
      <c r="G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 customHeight="1">
      <c r="A333" s="1"/>
      <c r="B333" s="1"/>
      <c r="C333" s="1"/>
      <c r="D333" s="1"/>
      <c r="E333" s="1"/>
      <c r="F333" s="1"/>
      <c r="G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 customHeight="1">
      <c r="A334" s="1"/>
      <c r="B334" s="1"/>
      <c r="C334" s="1"/>
      <c r="D334" s="1"/>
      <c r="E334" s="1"/>
      <c r="F334" s="1"/>
      <c r="G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 customHeight="1">
      <c r="A335" s="1"/>
      <c r="B335" s="1"/>
      <c r="C335" s="1"/>
      <c r="D335" s="1"/>
      <c r="E335" s="1"/>
      <c r="F335" s="1"/>
      <c r="G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 customHeight="1">
      <c r="A336" s="1"/>
      <c r="B336" s="1"/>
      <c r="C336" s="1"/>
      <c r="D336" s="1"/>
      <c r="E336" s="1"/>
      <c r="F336" s="1"/>
      <c r="G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 customHeight="1">
      <c r="A337" s="1"/>
      <c r="B337" s="1"/>
      <c r="C337" s="1"/>
      <c r="D337" s="1"/>
      <c r="E337" s="1"/>
      <c r="F337" s="1"/>
      <c r="G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 customHeight="1">
      <c r="A338" s="1"/>
      <c r="B338" s="1"/>
      <c r="C338" s="1"/>
      <c r="D338" s="1"/>
      <c r="E338" s="1"/>
      <c r="F338" s="1"/>
      <c r="G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 customHeight="1">
      <c r="A339" s="1"/>
      <c r="B339" s="1"/>
      <c r="C339" s="1"/>
      <c r="D339" s="1"/>
      <c r="E339" s="1"/>
      <c r="F339" s="1"/>
      <c r="G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 customHeight="1">
      <c r="A340" s="1"/>
      <c r="B340" s="1"/>
      <c r="C340" s="1"/>
      <c r="D340" s="1"/>
      <c r="E340" s="1"/>
      <c r="F340" s="1"/>
      <c r="G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 customHeight="1">
      <c r="A341" s="1"/>
      <c r="B341" s="1"/>
      <c r="C341" s="1"/>
      <c r="D341" s="1"/>
      <c r="E341" s="1"/>
      <c r="F341" s="1"/>
      <c r="G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 customHeight="1">
      <c r="A342" s="1"/>
      <c r="B342" s="1"/>
      <c r="C342" s="1"/>
      <c r="D342" s="1"/>
      <c r="E342" s="1"/>
      <c r="F342" s="1"/>
      <c r="G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 customHeight="1">
      <c r="A343" s="1"/>
      <c r="B343" s="1"/>
      <c r="C343" s="1"/>
      <c r="D343" s="1"/>
      <c r="E343" s="1"/>
      <c r="F343" s="1"/>
      <c r="G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 customHeight="1">
      <c r="A344" s="1"/>
      <c r="B344" s="1"/>
      <c r="C344" s="1"/>
      <c r="D344" s="1"/>
      <c r="E344" s="1"/>
      <c r="F344" s="1"/>
      <c r="G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 customHeight="1">
      <c r="A345" s="1"/>
      <c r="B345" s="1"/>
      <c r="C345" s="1"/>
      <c r="D345" s="1"/>
      <c r="E345" s="1"/>
      <c r="F345" s="1"/>
      <c r="G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 customHeight="1">
      <c r="A346" s="1"/>
      <c r="B346" s="1"/>
      <c r="C346" s="1"/>
      <c r="D346" s="1"/>
      <c r="E346" s="1"/>
      <c r="F346" s="1"/>
      <c r="G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 customHeight="1">
      <c r="A347" s="1"/>
      <c r="B347" s="1"/>
      <c r="C347" s="1"/>
      <c r="D347" s="1"/>
      <c r="E347" s="1"/>
      <c r="F347" s="1"/>
      <c r="G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 customHeight="1">
      <c r="A348" s="1"/>
      <c r="B348" s="1"/>
      <c r="C348" s="1"/>
      <c r="D348" s="1"/>
      <c r="E348" s="1"/>
      <c r="F348" s="1"/>
      <c r="G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 customHeight="1">
      <c r="A349" s="1"/>
      <c r="B349" s="1"/>
      <c r="C349" s="1"/>
      <c r="D349" s="1"/>
      <c r="E349" s="1"/>
      <c r="F349" s="1"/>
      <c r="G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 customHeight="1">
      <c r="A350" s="1"/>
      <c r="B350" s="1"/>
      <c r="C350" s="1"/>
      <c r="D350" s="1"/>
      <c r="E350" s="1"/>
      <c r="F350" s="1"/>
      <c r="G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 customHeight="1">
      <c r="A351" s="1"/>
      <c r="B351" s="1"/>
      <c r="C351" s="1"/>
      <c r="D351" s="1"/>
      <c r="E351" s="1"/>
      <c r="F351" s="1"/>
      <c r="G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 customHeight="1">
      <c r="A352" s="1"/>
      <c r="B352" s="1"/>
      <c r="C352" s="1"/>
      <c r="D352" s="1"/>
      <c r="E352" s="1"/>
      <c r="F352" s="1"/>
      <c r="G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 customHeight="1">
      <c r="A353" s="1"/>
      <c r="B353" s="1"/>
      <c r="C353" s="1"/>
      <c r="D353" s="1"/>
      <c r="E353" s="1"/>
      <c r="F353" s="1"/>
      <c r="G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 customHeight="1">
      <c r="A354" s="1"/>
      <c r="B354" s="1"/>
      <c r="C354" s="1"/>
      <c r="D354" s="1"/>
      <c r="E354" s="1"/>
      <c r="F354" s="1"/>
      <c r="G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 customHeight="1">
      <c r="A355" s="1"/>
      <c r="B355" s="1"/>
      <c r="C355" s="1"/>
      <c r="D355" s="1"/>
      <c r="E355" s="1"/>
      <c r="F355" s="1"/>
      <c r="G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 customHeight="1">
      <c r="A356" s="1"/>
      <c r="B356" s="1"/>
      <c r="C356" s="1"/>
      <c r="D356" s="1"/>
      <c r="E356" s="1"/>
      <c r="F356" s="1"/>
      <c r="G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 customHeight="1">
      <c r="A357" s="1"/>
      <c r="B357" s="1"/>
      <c r="C357" s="1"/>
      <c r="D357" s="1"/>
      <c r="E357" s="1"/>
      <c r="F357" s="1"/>
      <c r="G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 customHeight="1">
      <c r="A358" s="1"/>
      <c r="B358" s="1"/>
      <c r="C358" s="1"/>
      <c r="D358" s="1"/>
      <c r="E358" s="1"/>
      <c r="F358" s="1"/>
      <c r="G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 customHeight="1">
      <c r="A359" s="1"/>
      <c r="B359" s="1"/>
      <c r="C359" s="1"/>
      <c r="D359" s="1"/>
      <c r="E359" s="1"/>
      <c r="F359" s="1"/>
      <c r="G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 customHeight="1">
      <c r="A360" s="1"/>
      <c r="B360" s="1"/>
      <c r="C360" s="1"/>
      <c r="D360" s="1"/>
      <c r="E360" s="1"/>
      <c r="F360" s="1"/>
      <c r="G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 customHeight="1">
      <c r="A361" s="1"/>
      <c r="B361" s="1"/>
      <c r="C361" s="1"/>
      <c r="D361" s="1"/>
      <c r="E361" s="1"/>
      <c r="F361" s="1"/>
      <c r="G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 customHeight="1">
      <c r="A362" s="1"/>
      <c r="B362" s="1"/>
      <c r="C362" s="1"/>
      <c r="D362" s="1"/>
      <c r="E362" s="1"/>
      <c r="F362" s="1"/>
      <c r="G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 customHeight="1">
      <c r="A363" s="1"/>
      <c r="B363" s="1"/>
      <c r="C363" s="1"/>
      <c r="D363" s="1"/>
      <c r="E363" s="1"/>
      <c r="F363" s="1"/>
      <c r="G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 customHeight="1">
      <c r="A364" s="1"/>
      <c r="B364" s="1"/>
      <c r="C364" s="1"/>
      <c r="D364" s="1"/>
      <c r="E364" s="1"/>
      <c r="F364" s="1"/>
      <c r="G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 customHeight="1">
      <c r="A365" s="1"/>
      <c r="B365" s="1"/>
      <c r="C365" s="1"/>
      <c r="D365" s="1"/>
      <c r="E365" s="1"/>
      <c r="F365" s="1"/>
      <c r="G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 customHeight="1">
      <c r="A366" s="1"/>
      <c r="B366" s="1"/>
      <c r="C366" s="1"/>
      <c r="D366" s="1"/>
      <c r="E366" s="1"/>
      <c r="F366" s="1"/>
      <c r="G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 customHeight="1">
      <c r="A367" s="1"/>
      <c r="B367" s="1"/>
      <c r="C367" s="1"/>
      <c r="D367" s="1"/>
      <c r="E367" s="1"/>
      <c r="F367" s="1"/>
      <c r="G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 customHeight="1">
      <c r="A368" s="1"/>
      <c r="B368" s="1"/>
      <c r="C368" s="1"/>
      <c r="D368" s="1"/>
      <c r="E368" s="1"/>
      <c r="F368" s="1"/>
      <c r="G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 customHeight="1">
      <c r="A369" s="1"/>
      <c r="B369" s="1"/>
      <c r="C369" s="1"/>
      <c r="D369" s="1"/>
      <c r="E369" s="1"/>
      <c r="F369" s="1"/>
      <c r="G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 customHeight="1">
      <c r="A370" s="1"/>
      <c r="B370" s="1"/>
      <c r="C370" s="1"/>
      <c r="D370" s="1"/>
      <c r="E370" s="1"/>
      <c r="F370" s="1"/>
      <c r="G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 customHeight="1">
      <c r="A371" s="1"/>
      <c r="B371" s="1"/>
      <c r="C371" s="1"/>
      <c r="D371" s="1"/>
      <c r="E371" s="1"/>
      <c r="F371" s="1"/>
      <c r="G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 customHeight="1">
      <c r="A372" s="1"/>
      <c r="B372" s="1"/>
      <c r="C372" s="1"/>
      <c r="D372" s="1"/>
      <c r="E372" s="1"/>
      <c r="F372" s="1"/>
      <c r="G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 customHeight="1">
      <c r="A373" s="1"/>
      <c r="B373" s="1"/>
      <c r="C373" s="1"/>
      <c r="D373" s="1"/>
      <c r="E373" s="1"/>
      <c r="F373" s="1"/>
      <c r="G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 customHeight="1">
      <c r="A374" s="1"/>
      <c r="B374" s="1"/>
      <c r="C374" s="1"/>
      <c r="D374" s="1"/>
      <c r="E374" s="1"/>
      <c r="F374" s="1"/>
      <c r="G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 customHeight="1">
      <c r="A375" s="1"/>
      <c r="B375" s="1"/>
      <c r="C375" s="1"/>
      <c r="D375" s="1"/>
      <c r="E375" s="1"/>
      <c r="F375" s="1"/>
      <c r="G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 customHeight="1">
      <c r="A376" s="1"/>
      <c r="B376" s="1"/>
      <c r="C376" s="1"/>
      <c r="D376" s="1"/>
      <c r="E376" s="1"/>
      <c r="F376" s="1"/>
      <c r="G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 customHeight="1">
      <c r="A377" s="1"/>
      <c r="B377" s="1"/>
      <c r="C377" s="1"/>
      <c r="D377" s="1"/>
      <c r="E377" s="1"/>
      <c r="F377" s="1"/>
      <c r="G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 customHeight="1">
      <c r="A378" s="1"/>
      <c r="B378" s="1"/>
      <c r="C378" s="1"/>
      <c r="D378" s="1"/>
      <c r="E378" s="1"/>
      <c r="F378" s="1"/>
      <c r="G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 customHeight="1">
      <c r="A379" s="1"/>
      <c r="B379" s="1"/>
      <c r="C379" s="1"/>
      <c r="D379" s="1"/>
      <c r="E379" s="1"/>
      <c r="F379" s="1"/>
      <c r="G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 customHeight="1">
      <c r="A380" s="1"/>
      <c r="B380" s="1"/>
      <c r="C380" s="1"/>
      <c r="D380" s="1"/>
      <c r="E380" s="1"/>
      <c r="F380" s="1"/>
      <c r="G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 customHeight="1">
      <c r="A381" s="1"/>
      <c r="B381" s="1"/>
      <c r="C381" s="1"/>
      <c r="D381" s="1"/>
      <c r="E381" s="1"/>
      <c r="F381" s="1"/>
      <c r="G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 customHeight="1">
      <c r="A382" s="1"/>
      <c r="B382" s="1"/>
      <c r="C382" s="1"/>
      <c r="D382" s="1"/>
      <c r="E382" s="1"/>
      <c r="F382" s="1"/>
      <c r="G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 customHeight="1">
      <c r="A383" s="1"/>
      <c r="B383" s="1"/>
      <c r="C383" s="1"/>
      <c r="D383" s="1"/>
      <c r="E383" s="1"/>
      <c r="F383" s="1"/>
      <c r="G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 customHeight="1">
      <c r="A384" s="1"/>
      <c r="B384" s="1"/>
      <c r="C384" s="1"/>
      <c r="D384" s="1"/>
      <c r="E384" s="1"/>
      <c r="F384" s="1"/>
      <c r="G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 customHeight="1">
      <c r="A385" s="1"/>
      <c r="B385" s="1"/>
      <c r="C385" s="1"/>
      <c r="D385" s="1"/>
      <c r="E385" s="1"/>
      <c r="F385" s="1"/>
      <c r="G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 customHeight="1">
      <c r="A386" s="1"/>
      <c r="B386" s="1"/>
      <c r="C386" s="1"/>
      <c r="D386" s="1"/>
      <c r="E386" s="1"/>
      <c r="F386" s="1"/>
      <c r="G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 customHeight="1">
      <c r="A387" s="1"/>
      <c r="B387" s="1"/>
      <c r="C387" s="1"/>
      <c r="D387" s="1"/>
      <c r="E387" s="1"/>
      <c r="F387" s="1"/>
      <c r="G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 customHeight="1">
      <c r="A388" s="1"/>
      <c r="B388" s="1"/>
      <c r="C388" s="1"/>
      <c r="D388" s="1"/>
      <c r="E388" s="1"/>
      <c r="F388" s="1"/>
      <c r="G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 customHeight="1">
      <c r="A389" s="1"/>
      <c r="B389" s="1"/>
      <c r="C389" s="1"/>
      <c r="D389" s="1"/>
      <c r="E389" s="1"/>
      <c r="F389" s="1"/>
      <c r="G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 customHeight="1">
      <c r="A390" s="1"/>
      <c r="B390" s="1"/>
      <c r="C390" s="1"/>
      <c r="D390" s="1"/>
      <c r="E390" s="1"/>
      <c r="F390" s="1"/>
      <c r="G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 customHeight="1">
      <c r="A391" s="1"/>
      <c r="B391" s="1"/>
      <c r="C391" s="1"/>
      <c r="D391" s="1"/>
      <c r="E391" s="1"/>
      <c r="F391" s="1"/>
      <c r="G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 customHeight="1">
      <c r="A392" s="1"/>
      <c r="B392" s="1"/>
      <c r="C392" s="1"/>
      <c r="D392" s="1"/>
      <c r="E392" s="1"/>
      <c r="F392" s="1"/>
      <c r="G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 customHeight="1">
      <c r="A393" s="1"/>
      <c r="B393" s="1"/>
      <c r="C393" s="1"/>
      <c r="D393" s="1"/>
      <c r="E393" s="1"/>
      <c r="F393" s="1"/>
      <c r="G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 customHeight="1">
      <c r="A394" s="1"/>
      <c r="B394" s="1"/>
      <c r="C394" s="1"/>
      <c r="D394" s="1"/>
      <c r="E394" s="1"/>
      <c r="F394" s="1"/>
      <c r="G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 customHeight="1">
      <c r="A395" s="1"/>
      <c r="B395" s="1"/>
      <c r="C395" s="1"/>
      <c r="D395" s="1"/>
      <c r="E395" s="1"/>
      <c r="F395" s="1"/>
      <c r="G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 customHeight="1">
      <c r="A396" s="1"/>
      <c r="B396" s="1"/>
      <c r="C396" s="1"/>
      <c r="D396" s="1"/>
      <c r="E396" s="1"/>
      <c r="F396" s="1"/>
      <c r="G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 customHeight="1">
      <c r="A397" s="1"/>
      <c r="B397" s="1"/>
      <c r="C397" s="1"/>
      <c r="D397" s="1"/>
      <c r="E397" s="1"/>
      <c r="F397" s="1"/>
      <c r="G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 customHeight="1">
      <c r="A398" s="1"/>
      <c r="B398" s="1"/>
      <c r="C398" s="1"/>
      <c r="D398" s="1"/>
      <c r="E398" s="1"/>
      <c r="F398" s="1"/>
      <c r="G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 customHeight="1">
      <c r="A399" s="1"/>
      <c r="B399" s="1"/>
      <c r="C399" s="1"/>
      <c r="D399" s="1"/>
      <c r="E399" s="1"/>
      <c r="F399" s="1"/>
      <c r="G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 customHeight="1">
      <c r="A400" s="1"/>
      <c r="B400" s="1"/>
      <c r="C400" s="1"/>
      <c r="D400" s="1"/>
      <c r="E400" s="1"/>
      <c r="F400" s="1"/>
      <c r="G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 customHeight="1">
      <c r="A401" s="1"/>
      <c r="B401" s="1"/>
      <c r="C401" s="1"/>
      <c r="D401" s="1"/>
      <c r="E401" s="1"/>
      <c r="F401" s="1"/>
      <c r="G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 customHeight="1">
      <c r="A402" s="1"/>
      <c r="B402" s="1"/>
      <c r="C402" s="1"/>
      <c r="D402" s="1"/>
      <c r="E402" s="1"/>
      <c r="F402" s="1"/>
      <c r="G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 customHeight="1">
      <c r="A403" s="1"/>
      <c r="B403" s="1"/>
      <c r="C403" s="1"/>
      <c r="D403" s="1"/>
      <c r="E403" s="1"/>
      <c r="F403" s="1"/>
      <c r="G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 customHeight="1">
      <c r="A404" s="1"/>
      <c r="B404" s="1"/>
      <c r="C404" s="1"/>
      <c r="D404" s="1"/>
      <c r="E404" s="1"/>
      <c r="F404" s="1"/>
      <c r="G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 customHeight="1">
      <c r="A405" s="1"/>
      <c r="B405" s="1"/>
      <c r="C405" s="1"/>
      <c r="D405" s="1"/>
      <c r="E405" s="1"/>
      <c r="F405" s="1"/>
      <c r="G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 customHeight="1">
      <c r="A406" s="1"/>
      <c r="B406" s="1"/>
      <c r="C406" s="1"/>
      <c r="D406" s="1"/>
      <c r="E406" s="1"/>
      <c r="F406" s="1"/>
      <c r="G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 customHeight="1">
      <c r="A407" s="1"/>
      <c r="B407" s="1"/>
      <c r="C407" s="1"/>
      <c r="D407" s="1"/>
      <c r="E407" s="1"/>
      <c r="F407" s="1"/>
      <c r="G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 customHeight="1">
      <c r="A408" s="1"/>
      <c r="B408" s="1"/>
      <c r="C408" s="1"/>
      <c r="D408" s="1"/>
      <c r="E408" s="1"/>
      <c r="F408" s="1"/>
      <c r="G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 customHeight="1">
      <c r="A409" s="1"/>
      <c r="B409" s="1"/>
      <c r="C409" s="1"/>
      <c r="D409" s="1"/>
      <c r="E409" s="1"/>
      <c r="F409" s="1"/>
      <c r="G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 customHeight="1">
      <c r="A410" s="1"/>
      <c r="B410" s="1"/>
      <c r="C410" s="1"/>
      <c r="D410" s="1"/>
      <c r="E410" s="1"/>
      <c r="F410" s="1"/>
      <c r="G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 customHeight="1">
      <c r="A411" s="1"/>
      <c r="B411" s="1"/>
      <c r="C411" s="1"/>
      <c r="D411" s="1"/>
      <c r="E411" s="1"/>
      <c r="F411" s="1"/>
      <c r="G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 customHeight="1">
      <c r="A412" s="1"/>
      <c r="B412" s="1"/>
      <c r="C412" s="1"/>
      <c r="D412" s="1"/>
      <c r="E412" s="1"/>
      <c r="F412" s="1"/>
      <c r="G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 customHeight="1">
      <c r="A413" s="1"/>
      <c r="B413" s="1"/>
      <c r="C413" s="1"/>
      <c r="D413" s="1"/>
      <c r="E413" s="1"/>
      <c r="F413" s="1"/>
      <c r="G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2.75" customHeight="1">
      <c r="A414" s="1"/>
      <c r="B414" s="1"/>
      <c r="C414" s="1"/>
      <c r="D414" s="1"/>
      <c r="E414" s="1"/>
      <c r="F414" s="1"/>
      <c r="G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2.75" customHeight="1">
      <c r="A415" s="1"/>
      <c r="B415" s="1"/>
      <c r="C415" s="1"/>
      <c r="D415" s="1"/>
      <c r="E415" s="1"/>
      <c r="F415" s="1"/>
      <c r="G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2.75" customHeight="1">
      <c r="A416" s="1"/>
      <c r="B416" s="1"/>
      <c r="C416" s="1"/>
      <c r="D416" s="1"/>
      <c r="E416" s="1"/>
      <c r="F416" s="1"/>
      <c r="G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2.75" customHeight="1">
      <c r="A417" s="1"/>
      <c r="B417" s="1"/>
      <c r="C417" s="1"/>
      <c r="D417" s="1"/>
      <c r="E417" s="1"/>
      <c r="F417" s="1"/>
      <c r="G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2.75" customHeight="1">
      <c r="A418" s="1"/>
      <c r="B418" s="1"/>
      <c r="C418" s="1"/>
      <c r="D418" s="1"/>
      <c r="E418" s="1"/>
      <c r="F418" s="1"/>
      <c r="G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2.75" customHeight="1">
      <c r="A419" s="1"/>
      <c r="B419" s="1"/>
      <c r="C419" s="1"/>
      <c r="D419" s="1"/>
      <c r="E419" s="1"/>
      <c r="F419" s="1"/>
      <c r="G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2.75" customHeight="1">
      <c r="A420" s="1"/>
      <c r="B420" s="1"/>
      <c r="C420" s="1"/>
      <c r="D420" s="1"/>
      <c r="E420" s="1"/>
      <c r="F420" s="1"/>
      <c r="G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2.75" customHeight="1">
      <c r="A421" s="1"/>
      <c r="B421" s="1"/>
      <c r="C421" s="1"/>
      <c r="D421" s="1"/>
      <c r="E421" s="1"/>
      <c r="F421" s="1"/>
      <c r="G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2.75" customHeight="1">
      <c r="A422" s="1"/>
      <c r="B422" s="1"/>
      <c r="C422" s="1"/>
      <c r="D422" s="1"/>
      <c r="E422" s="1"/>
      <c r="F422" s="1"/>
      <c r="G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2.75" customHeight="1">
      <c r="A423" s="1"/>
      <c r="B423" s="1"/>
      <c r="C423" s="1"/>
      <c r="D423" s="1"/>
      <c r="E423" s="1"/>
      <c r="F423" s="1"/>
      <c r="G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2.75" customHeight="1">
      <c r="A424" s="1"/>
      <c r="B424" s="1"/>
      <c r="C424" s="1"/>
      <c r="D424" s="1"/>
      <c r="E424" s="1"/>
      <c r="F424" s="1"/>
      <c r="G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2.75" customHeight="1">
      <c r="A425" s="1"/>
      <c r="B425" s="1"/>
      <c r="C425" s="1"/>
      <c r="D425" s="1"/>
      <c r="E425" s="1"/>
      <c r="F425" s="1"/>
      <c r="G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2.75" customHeight="1">
      <c r="A426" s="1"/>
      <c r="B426" s="1"/>
      <c r="C426" s="1"/>
      <c r="D426" s="1"/>
      <c r="E426" s="1"/>
      <c r="F426" s="1"/>
      <c r="G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2.75" customHeight="1">
      <c r="A427" s="1"/>
      <c r="B427" s="1"/>
      <c r="C427" s="1"/>
      <c r="D427" s="1"/>
      <c r="E427" s="1"/>
      <c r="F427" s="1"/>
      <c r="G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2.75" customHeight="1">
      <c r="A428" s="1"/>
      <c r="B428" s="1"/>
      <c r="C428" s="1"/>
      <c r="D428" s="1"/>
      <c r="E428" s="1"/>
      <c r="F428" s="1"/>
      <c r="G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2.75" customHeight="1">
      <c r="A429" s="1"/>
      <c r="B429" s="1"/>
      <c r="C429" s="1"/>
      <c r="D429" s="1"/>
      <c r="E429" s="1"/>
      <c r="F429" s="1"/>
      <c r="G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2.75" customHeight="1">
      <c r="A430" s="1"/>
      <c r="B430" s="1"/>
      <c r="C430" s="1"/>
      <c r="D430" s="1"/>
      <c r="E430" s="1"/>
      <c r="F430" s="1"/>
      <c r="G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2.75" customHeight="1">
      <c r="A431" s="1"/>
      <c r="B431" s="1"/>
      <c r="C431" s="1"/>
      <c r="D431" s="1"/>
      <c r="E431" s="1"/>
      <c r="F431" s="1"/>
      <c r="G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2.75" customHeight="1">
      <c r="A432" s="1"/>
      <c r="B432" s="1"/>
      <c r="C432" s="1"/>
      <c r="D432" s="1"/>
      <c r="E432" s="1"/>
      <c r="F432" s="1"/>
      <c r="G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2.75" customHeight="1">
      <c r="A433" s="1"/>
      <c r="B433" s="1"/>
      <c r="C433" s="1"/>
      <c r="D433" s="1"/>
      <c r="E433" s="1"/>
      <c r="F433" s="1"/>
      <c r="G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2.75" customHeight="1">
      <c r="A434" s="1"/>
      <c r="B434" s="1"/>
      <c r="C434" s="1"/>
      <c r="D434" s="1"/>
      <c r="E434" s="1"/>
      <c r="F434" s="1"/>
      <c r="G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2.75" customHeight="1">
      <c r="A435" s="1"/>
      <c r="B435" s="1"/>
      <c r="C435" s="1"/>
      <c r="D435" s="1"/>
      <c r="E435" s="1"/>
      <c r="F435" s="1"/>
      <c r="G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2.75" customHeight="1">
      <c r="A436" s="1"/>
      <c r="B436" s="1"/>
      <c r="C436" s="1"/>
      <c r="D436" s="1"/>
      <c r="E436" s="1"/>
      <c r="F436" s="1"/>
      <c r="G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2.75" customHeight="1">
      <c r="A437" s="1"/>
      <c r="B437" s="1"/>
      <c r="C437" s="1"/>
      <c r="D437" s="1"/>
      <c r="E437" s="1"/>
      <c r="F437" s="1"/>
      <c r="G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2.75" customHeight="1">
      <c r="A438" s="1"/>
      <c r="B438" s="1"/>
      <c r="C438" s="1"/>
      <c r="D438" s="1"/>
      <c r="E438" s="1"/>
      <c r="F438" s="1"/>
      <c r="G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2.75" customHeight="1">
      <c r="A439" s="1"/>
      <c r="B439" s="1"/>
      <c r="C439" s="1"/>
      <c r="D439" s="1"/>
      <c r="E439" s="1"/>
      <c r="F439" s="1"/>
      <c r="G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2.75" customHeight="1">
      <c r="A440" s="1"/>
      <c r="B440" s="1"/>
      <c r="C440" s="1"/>
      <c r="D440" s="1"/>
      <c r="E440" s="1"/>
      <c r="F440" s="1"/>
      <c r="G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2.75" customHeight="1">
      <c r="A441" s="1"/>
      <c r="B441" s="1"/>
      <c r="C441" s="1"/>
      <c r="D441" s="1"/>
      <c r="E441" s="1"/>
      <c r="F441" s="1"/>
      <c r="G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2.75" customHeight="1">
      <c r="A442" s="1"/>
      <c r="B442" s="1"/>
      <c r="C442" s="1"/>
      <c r="D442" s="1"/>
      <c r="E442" s="1"/>
      <c r="F442" s="1"/>
      <c r="G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2.75" customHeight="1">
      <c r="A443" s="1"/>
      <c r="B443" s="1"/>
      <c r="C443" s="1"/>
      <c r="D443" s="1"/>
      <c r="E443" s="1"/>
      <c r="F443" s="1"/>
      <c r="G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2.75" customHeight="1">
      <c r="A444" s="1"/>
      <c r="B444" s="1"/>
      <c r="C444" s="1"/>
      <c r="D444" s="1"/>
      <c r="E444" s="1"/>
      <c r="F444" s="1"/>
      <c r="G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2.75" customHeight="1">
      <c r="A445" s="1"/>
      <c r="B445" s="1"/>
      <c r="C445" s="1"/>
      <c r="D445" s="1"/>
      <c r="E445" s="1"/>
      <c r="F445" s="1"/>
      <c r="G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2.75" customHeight="1">
      <c r="A446" s="1"/>
      <c r="B446" s="1"/>
      <c r="C446" s="1"/>
      <c r="D446" s="1"/>
      <c r="E446" s="1"/>
      <c r="F446" s="1"/>
      <c r="G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2.75" customHeight="1">
      <c r="A447" s="1"/>
      <c r="B447" s="1"/>
      <c r="C447" s="1"/>
      <c r="D447" s="1"/>
      <c r="E447" s="1"/>
      <c r="F447" s="1"/>
      <c r="G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2.75" customHeight="1">
      <c r="A448" s="1"/>
      <c r="B448" s="1"/>
      <c r="C448" s="1"/>
      <c r="D448" s="1"/>
      <c r="E448" s="1"/>
      <c r="F448" s="1"/>
      <c r="G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2.75" customHeight="1">
      <c r="A449" s="1"/>
      <c r="B449" s="1"/>
      <c r="C449" s="1"/>
      <c r="D449" s="1"/>
      <c r="E449" s="1"/>
      <c r="F449" s="1"/>
      <c r="G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2.75" customHeight="1">
      <c r="A450" s="1"/>
      <c r="B450" s="1"/>
      <c r="C450" s="1"/>
      <c r="D450" s="1"/>
      <c r="E450" s="1"/>
      <c r="F450" s="1"/>
      <c r="G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2.75" customHeight="1">
      <c r="A451" s="1"/>
      <c r="B451" s="1"/>
      <c r="C451" s="1"/>
      <c r="D451" s="1"/>
      <c r="E451" s="1"/>
      <c r="F451" s="1"/>
      <c r="G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2.75" customHeight="1">
      <c r="A452" s="1"/>
      <c r="B452" s="1"/>
      <c r="C452" s="1"/>
      <c r="D452" s="1"/>
      <c r="E452" s="1"/>
      <c r="F452" s="1"/>
      <c r="G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2.75" customHeight="1">
      <c r="A453" s="1"/>
      <c r="B453" s="1"/>
      <c r="C453" s="1"/>
      <c r="D453" s="1"/>
      <c r="E453" s="1"/>
      <c r="F453" s="1"/>
      <c r="G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2.75" customHeight="1">
      <c r="A454" s="1"/>
      <c r="B454" s="1"/>
      <c r="C454" s="1"/>
      <c r="D454" s="1"/>
      <c r="E454" s="1"/>
      <c r="F454" s="1"/>
      <c r="G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2.75" customHeight="1">
      <c r="A455" s="1"/>
      <c r="B455" s="1"/>
      <c r="C455" s="1"/>
      <c r="D455" s="1"/>
      <c r="E455" s="1"/>
      <c r="F455" s="1"/>
      <c r="G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2.75" customHeight="1">
      <c r="A456" s="1"/>
      <c r="B456" s="1"/>
      <c r="C456" s="1"/>
      <c r="D456" s="1"/>
      <c r="E456" s="1"/>
      <c r="F456" s="1"/>
      <c r="G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2.75" customHeight="1">
      <c r="A457" s="1"/>
      <c r="B457" s="1"/>
      <c r="C457" s="1"/>
      <c r="D457" s="1"/>
      <c r="E457" s="1"/>
      <c r="F457" s="1"/>
      <c r="G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2.75" customHeight="1">
      <c r="A458" s="1"/>
      <c r="B458" s="1"/>
      <c r="C458" s="1"/>
      <c r="D458" s="1"/>
      <c r="E458" s="1"/>
      <c r="F458" s="1"/>
      <c r="G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2.75" customHeight="1">
      <c r="A459" s="1"/>
      <c r="B459" s="1"/>
      <c r="C459" s="1"/>
      <c r="D459" s="1"/>
      <c r="E459" s="1"/>
      <c r="F459" s="1"/>
      <c r="G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2.75" customHeight="1">
      <c r="A460" s="1"/>
      <c r="B460" s="1"/>
      <c r="C460" s="1"/>
      <c r="D460" s="1"/>
      <c r="E460" s="1"/>
      <c r="F460" s="1"/>
      <c r="G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2.75" customHeight="1">
      <c r="A461" s="1"/>
      <c r="B461" s="1"/>
      <c r="C461" s="1"/>
      <c r="D461" s="1"/>
      <c r="E461" s="1"/>
      <c r="F461" s="1"/>
      <c r="G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2.75" customHeight="1">
      <c r="A462" s="1"/>
      <c r="B462" s="1"/>
      <c r="C462" s="1"/>
      <c r="D462" s="1"/>
      <c r="E462" s="1"/>
      <c r="F462" s="1"/>
      <c r="G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2.75" customHeight="1">
      <c r="A463" s="1"/>
      <c r="B463" s="1"/>
      <c r="C463" s="1"/>
      <c r="D463" s="1"/>
      <c r="E463" s="1"/>
      <c r="F463" s="1"/>
      <c r="G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2.75" customHeight="1">
      <c r="A464" s="1"/>
      <c r="B464" s="1"/>
      <c r="C464" s="1"/>
      <c r="D464" s="1"/>
      <c r="E464" s="1"/>
      <c r="F464" s="1"/>
      <c r="G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2.75" customHeight="1">
      <c r="A465" s="1"/>
      <c r="B465" s="1"/>
      <c r="C465" s="1"/>
      <c r="D465" s="1"/>
      <c r="E465" s="1"/>
      <c r="F465" s="1"/>
      <c r="G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2.75" customHeight="1">
      <c r="A466" s="1"/>
      <c r="B466" s="1"/>
      <c r="C466" s="1"/>
      <c r="D466" s="1"/>
      <c r="E466" s="1"/>
      <c r="F466" s="1"/>
      <c r="G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2.75" customHeight="1">
      <c r="A467" s="1"/>
      <c r="B467" s="1"/>
      <c r="C467" s="1"/>
      <c r="D467" s="1"/>
      <c r="E467" s="1"/>
      <c r="F467" s="1"/>
      <c r="G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2.75" customHeight="1">
      <c r="A468" s="1"/>
      <c r="B468" s="1"/>
      <c r="C468" s="1"/>
      <c r="D468" s="1"/>
      <c r="E468" s="1"/>
      <c r="F468" s="1"/>
      <c r="G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2.75" customHeight="1">
      <c r="A469" s="1"/>
      <c r="B469" s="1"/>
      <c r="C469" s="1"/>
      <c r="D469" s="1"/>
      <c r="E469" s="1"/>
      <c r="F469" s="1"/>
      <c r="G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2.75" customHeight="1">
      <c r="A470" s="1"/>
      <c r="B470" s="1"/>
      <c r="C470" s="1"/>
      <c r="D470" s="1"/>
      <c r="E470" s="1"/>
      <c r="F470" s="1"/>
      <c r="G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2.75" customHeight="1">
      <c r="A471" s="1"/>
      <c r="B471" s="1"/>
      <c r="C471" s="1"/>
      <c r="D471" s="1"/>
      <c r="E471" s="1"/>
      <c r="F471" s="1"/>
      <c r="G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2.75" customHeight="1">
      <c r="A472" s="1"/>
      <c r="B472" s="1"/>
      <c r="C472" s="1"/>
      <c r="D472" s="1"/>
      <c r="E472" s="1"/>
      <c r="F472" s="1"/>
      <c r="G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2.75" customHeight="1">
      <c r="A473" s="1"/>
      <c r="B473" s="1"/>
      <c r="C473" s="1"/>
      <c r="D473" s="1"/>
      <c r="E473" s="1"/>
      <c r="F473" s="1"/>
      <c r="G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2.75" customHeight="1">
      <c r="A474" s="1"/>
      <c r="B474" s="1"/>
      <c r="C474" s="1"/>
      <c r="D474" s="1"/>
      <c r="E474" s="1"/>
      <c r="F474" s="1"/>
      <c r="G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2.75" customHeight="1">
      <c r="A475" s="1"/>
      <c r="B475" s="1"/>
      <c r="C475" s="1"/>
      <c r="D475" s="1"/>
      <c r="E475" s="1"/>
      <c r="F475" s="1"/>
      <c r="G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2.75" customHeight="1">
      <c r="A476" s="1"/>
      <c r="B476" s="1"/>
      <c r="C476" s="1"/>
      <c r="D476" s="1"/>
      <c r="E476" s="1"/>
      <c r="F476" s="1"/>
      <c r="G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2.75" customHeight="1">
      <c r="A477" s="1"/>
      <c r="B477" s="1"/>
      <c r="C477" s="1"/>
      <c r="D477" s="1"/>
      <c r="E477" s="1"/>
      <c r="F477" s="1"/>
      <c r="G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2.75" customHeight="1">
      <c r="A478" s="1"/>
      <c r="B478" s="1"/>
      <c r="C478" s="1"/>
      <c r="D478" s="1"/>
      <c r="E478" s="1"/>
      <c r="F478" s="1"/>
      <c r="G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2.75" customHeight="1">
      <c r="A479" s="1"/>
      <c r="B479" s="1"/>
      <c r="C479" s="1"/>
      <c r="D479" s="1"/>
      <c r="E479" s="1"/>
      <c r="F479" s="1"/>
      <c r="G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2.75" customHeight="1">
      <c r="A480" s="1"/>
      <c r="B480" s="1"/>
      <c r="C480" s="1"/>
      <c r="D480" s="1"/>
      <c r="E480" s="1"/>
      <c r="F480" s="1"/>
      <c r="G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2.75" customHeight="1">
      <c r="A481" s="1"/>
      <c r="B481" s="1"/>
      <c r="C481" s="1"/>
      <c r="D481" s="1"/>
      <c r="E481" s="1"/>
      <c r="F481" s="1"/>
      <c r="G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2.75" customHeight="1">
      <c r="A482" s="1"/>
      <c r="B482" s="1"/>
      <c r="C482" s="1"/>
      <c r="D482" s="1"/>
      <c r="E482" s="1"/>
      <c r="F482" s="1"/>
      <c r="G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2.75" customHeight="1">
      <c r="A483" s="1"/>
      <c r="B483" s="1"/>
      <c r="C483" s="1"/>
      <c r="D483" s="1"/>
      <c r="E483" s="1"/>
      <c r="F483" s="1"/>
      <c r="G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2.75" customHeight="1">
      <c r="A484" s="1"/>
      <c r="B484" s="1"/>
      <c r="C484" s="1"/>
      <c r="D484" s="1"/>
      <c r="E484" s="1"/>
      <c r="F484" s="1"/>
      <c r="G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2.75" customHeight="1">
      <c r="A485" s="1"/>
      <c r="B485" s="1"/>
      <c r="C485" s="1"/>
      <c r="D485" s="1"/>
      <c r="E485" s="1"/>
      <c r="F485" s="1"/>
      <c r="G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2.75" customHeight="1">
      <c r="A486" s="1"/>
      <c r="B486" s="1"/>
      <c r="C486" s="1"/>
      <c r="D486" s="1"/>
      <c r="E486" s="1"/>
      <c r="F486" s="1"/>
      <c r="G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2.75" customHeight="1">
      <c r="A487" s="1"/>
      <c r="B487" s="1"/>
      <c r="C487" s="1"/>
      <c r="D487" s="1"/>
      <c r="E487" s="1"/>
      <c r="F487" s="1"/>
      <c r="G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2.75" customHeight="1">
      <c r="A488" s="1"/>
      <c r="B488" s="1"/>
      <c r="C488" s="1"/>
      <c r="D488" s="1"/>
      <c r="E488" s="1"/>
      <c r="F488" s="1"/>
      <c r="G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2.75" customHeight="1">
      <c r="A489" s="1"/>
      <c r="B489" s="1"/>
      <c r="C489" s="1"/>
      <c r="D489" s="1"/>
      <c r="E489" s="1"/>
      <c r="F489" s="1"/>
      <c r="G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2.75" customHeight="1">
      <c r="A490" s="1"/>
      <c r="B490" s="1"/>
      <c r="C490" s="1"/>
      <c r="D490" s="1"/>
      <c r="E490" s="1"/>
      <c r="F490" s="1"/>
      <c r="G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2.75" customHeight="1">
      <c r="A491" s="1"/>
      <c r="B491" s="1"/>
      <c r="C491" s="1"/>
      <c r="D491" s="1"/>
      <c r="E491" s="1"/>
      <c r="F491" s="1"/>
      <c r="G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2.75" customHeight="1">
      <c r="A492" s="1"/>
      <c r="B492" s="1"/>
      <c r="C492" s="1"/>
      <c r="D492" s="1"/>
      <c r="E492" s="1"/>
      <c r="F492" s="1"/>
      <c r="G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2.75" customHeight="1">
      <c r="A493" s="1"/>
      <c r="B493" s="1"/>
      <c r="C493" s="1"/>
      <c r="D493" s="1"/>
      <c r="E493" s="1"/>
      <c r="F493" s="1"/>
      <c r="G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2.75" customHeight="1">
      <c r="A494" s="1"/>
      <c r="B494" s="1"/>
      <c r="C494" s="1"/>
      <c r="D494" s="1"/>
      <c r="E494" s="1"/>
      <c r="F494" s="1"/>
      <c r="G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2.75" customHeight="1">
      <c r="A495" s="1"/>
      <c r="B495" s="1"/>
      <c r="C495" s="1"/>
      <c r="D495" s="1"/>
      <c r="E495" s="1"/>
      <c r="F495" s="1"/>
      <c r="G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2.75" customHeight="1">
      <c r="A496" s="1"/>
      <c r="B496" s="1"/>
      <c r="C496" s="1"/>
      <c r="D496" s="1"/>
      <c r="E496" s="1"/>
      <c r="F496" s="1"/>
      <c r="G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2.75" customHeight="1">
      <c r="A497" s="1"/>
      <c r="B497" s="1"/>
      <c r="C497" s="1"/>
      <c r="D497" s="1"/>
      <c r="E497" s="1"/>
      <c r="F497" s="1"/>
      <c r="G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2.75" customHeight="1">
      <c r="A498" s="1"/>
      <c r="B498" s="1"/>
      <c r="C498" s="1"/>
      <c r="D498" s="1"/>
      <c r="E498" s="1"/>
      <c r="F498" s="1"/>
      <c r="G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2.75" customHeight="1">
      <c r="A499" s="1"/>
      <c r="B499" s="1"/>
      <c r="C499" s="1"/>
      <c r="D499" s="1"/>
      <c r="E499" s="1"/>
      <c r="F499" s="1"/>
      <c r="G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2.75" customHeight="1">
      <c r="A500" s="1"/>
      <c r="B500" s="1"/>
      <c r="C500" s="1"/>
      <c r="D500" s="1"/>
      <c r="E500" s="1"/>
      <c r="F500" s="1"/>
      <c r="G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2.75" customHeight="1">
      <c r="A501" s="1"/>
      <c r="B501" s="1"/>
      <c r="C501" s="1"/>
      <c r="D501" s="1"/>
      <c r="E501" s="1"/>
      <c r="F501" s="1"/>
      <c r="G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2.75" customHeight="1">
      <c r="A502" s="1"/>
      <c r="B502" s="1"/>
      <c r="C502" s="1"/>
      <c r="D502" s="1"/>
      <c r="E502" s="1"/>
      <c r="F502" s="1"/>
      <c r="G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2.75" customHeight="1">
      <c r="A503" s="1"/>
      <c r="B503" s="1"/>
      <c r="C503" s="1"/>
      <c r="D503" s="1"/>
      <c r="E503" s="1"/>
      <c r="F503" s="1"/>
      <c r="G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2.75" customHeight="1">
      <c r="A504" s="1"/>
      <c r="B504" s="1"/>
      <c r="C504" s="1"/>
      <c r="D504" s="1"/>
      <c r="E504" s="1"/>
      <c r="F504" s="1"/>
      <c r="G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2.75" customHeight="1">
      <c r="A505" s="1"/>
      <c r="B505" s="1"/>
      <c r="C505" s="1"/>
      <c r="D505" s="1"/>
      <c r="E505" s="1"/>
      <c r="F505" s="1"/>
      <c r="G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2.75" customHeight="1">
      <c r="A506" s="1"/>
      <c r="B506" s="1"/>
      <c r="C506" s="1"/>
      <c r="D506" s="1"/>
      <c r="E506" s="1"/>
      <c r="F506" s="1"/>
      <c r="G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2.75" customHeight="1">
      <c r="A507" s="1"/>
      <c r="B507" s="1"/>
      <c r="C507" s="1"/>
      <c r="D507" s="1"/>
      <c r="E507" s="1"/>
      <c r="F507" s="1"/>
      <c r="G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2.75" customHeight="1">
      <c r="A508" s="1"/>
      <c r="B508" s="1"/>
      <c r="C508" s="1"/>
      <c r="D508" s="1"/>
      <c r="E508" s="1"/>
      <c r="F508" s="1"/>
      <c r="G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2.75" customHeight="1">
      <c r="A509" s="1"/>
      <c r="B509" s="1"/>
      <c r="C509" s="1"/>
      <c r="D509" s="1"/>
      <c r="E509" s="1"/>
      <c r="F509" s="1"/>
      <c r="G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2.75" customHeight="1">
      <c r="A510" s="1"/>
      <c r="B510" s="1"/>
      <c r="C510" s="1"/>
      <c r="D510" s="1"/>
      <c r="E510" s="1"/>
      <c r="F510" s="1"/>
      <c r="G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2.75" customHeight="1">
      <c r="A511" s="1"/>
      <c r="B511" s="1"/>
      <c r="C511" s="1"/>
      <c r="D511" s="1"/>
      <c r="E511" s="1"/>
      <c r="F511" s="1"/>
      <c r="G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2.75" customHeight="1">
      <c r="A512" s="1"/>
      <c r="B512" s="1"/>
      <c r="C512" s="1"/>
      <c r="D512" s="1"/>
      <c r="E512" s="1"/>
      <c r="F512" s="1"/>
      <c r="G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2.75" customHeight="1">
      <c r="A513" s="1"/>
      <c r="B513" s="1"/>
      <c r="C513" s="1"/>
      <c r="D513" s="1"/>
      <c r="E513" s="1"/>
      <c r="F513" s="1"/>
      <c r="G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2.75" customHeight="1">
      <c r="A514" s="1"/>
      <c r="B514" s="1"/>
      <c r="C514" s="1"/>
      <c r="D514" s="1"/>
      <c r="E514" s="1"/>
      <c r="F514" s="1"/>
      <c r="G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2.75" customHeight="1">
      <c r="A515" s="1"/>
      <c r="B515" s="1"/>
      <c r="C515" s="1"/>
      <c r="D515" s="1"/>
      <c r="E515" s="1"/>
      <c r="F515" s="1"/>
      <c r="G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2.75" customHeight="1">
      <c r="A516" s="1"/>
      <c r="B516" s="1"/>
      <c r="C516" s="1"/>
      <c r="D516" s="1"/>
      <c r="E516" s="1"/>
      <c r="F516" s="1"/>
      <c r="G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2.75" customHeight="1">
      <c r="A517" s="1"/>
      <c r="B517" s="1"/>
      <c r="C517" s="1"/>
      <c r="D517" s="1"/>
      <c r="E517" s="1"/>
      <c r="F517" s="1"/>
      <c r="G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2.75" customHeight="1">
      <c r="A518" s="1"/>
      <c r="B518" s="1"/>
      <c r="C518" s="1"/>
      <c r="D518" s="1"/>
      <c r="E518" s="1"/>
      <c r="F518" s="1"/>
      <c r="G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2.75" customHeight="1">
      <c r="A519" s="1"/>
      <c r="B519" s="1"/>
      <c r="C519" s="1"/>
      <c r="D519" s="1"/>
      <c r="E519" s="1"/>
      <c r="F519" s="1"/>
      <c r="G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2.75" customHeight="1">
      <c r="A520" s="1"/>
      <c r="B520" s="1"/>
      <c r="C520" s="1"/>
      <c r="D520" s="1"/>
      <c r="E520" s="1"/>
      <c r="F520" s="1"/>
      <c r="G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2.75" customHeight="1">
      <c r="A521" s="1"/>
      <c r="B521" s="1"/>
      <c r="C521" s="1"/>
      <c r="D521" s="1"/>
      <c r="E521" s="1"/>
      <c r="F521" s="1"/>
      <c r="G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2.75" customHeight="1">
      <c r="A522" s="1"/>
      <c r="B522" s="1"/>
      <c r="C522" s="1"/>
      <c r="D522" s="1"/>
      <c r="E522" s="1"/>
      <c r="F522" s="1"/>
      <c r="G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2.75" customHeight="1">
      <c r="A523" s="1"/>
      <c r="B523" s="1"/>
      <c r="C523" s="1"/>
      <c r="D523" s="1"/>
      <c r="E523" s="1"/>
      <c r="F523" s="1"/>
      <c r="G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2.75" customHeight="1">
      <c r="A524" s="1"/>
      <c r="B524" s="1"/>
      <c r="C524" s="1"/>
      <c r="D524" s="1"/>
      <c r="E524" s="1"/>
      <c r="F524" s="1"/>
      <c r="G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2.75" customHeight="1">
      <c r="A525" s="1"/>
      <c r="B525" s="1"/>
      <c r="C525" s="1"/>
      <c r="D525" s="1"/>
      <c r="E525" s="1"/>
      <c r="F525" s="1"/>
      <c r="G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2.75" customHeight="1">
      <c r="A526" s="1"/>
      <c r="B526" s="1"/>
      <c r="C526" s="1"/>
      <c r="D526" s="1"/>
      <c r="E526" s="1"/>
      <c r="F526" s="1"/>
      <c r="G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2.75" customHeight="1">
      <c r="A527" s="1"/>
      <c r="B527" s="1"/>
      <c r="C527" s="1"/>
      <c r="D527" s="1"/>
      <c r="E527" s="1"/>
      <c r="F527" s="1"/>
      <c r="G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2.75" customHeight="1">
      <c r="A528" s="1"/>
      <c r="B528" s="1"/>
      <c r="C528" s="1"/>
      <c r="D528" s="1"/>
      <c r="E528" s="1"/>
      <c r="F528" s="1"/>
      <c r="G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2.75" customHeight="1">
      <c r="A529" s="1"/>
      <c r="B529" s="1"/>
      <c r="C529" s="1"/>
      <c r="D529" s="1"/>
      <c r="E529" s="1"/>
      <c r="F529" s="1"/>
      <c r="G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2.75" customHeight="1">
      <c r="A530" s="1"/>
      <c r="B530" s="1"/>
      <c r="C530" s="1"/>
      <c r="D530" s="1"/>
      <c r="E530" s="1"/>
      <c r="F530" s="1"/>
      <c r="G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2.75" customHeight="1">
      <c r="A531" s="1"/>
      <c r="B531" s="1"/>
      <c r="C531" s="1"/>
      <c r="D531" s="1"/>
      <c r="E531" s="1"/>
      <c r="F531" s="1"/>
      <c r="G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2.75" customHeight="1">
      <c r="A532" s="1"/>
      <c r="B532" s="1"/>
      <c r="C532" s="1"/>
      <c r="D532" s="1"/>
      <c r="E532" s="1"/>
      <c r="F532" s="1"/>
      <c r="G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2.75" customHeight="1">
      <c r="A533" s="1"/>
      <c r="B533" s="1"/>
      <c r="C533" s="1"/>
      <c r="D533" s="1"/>
      <c r="E533" s="1"/>
      <c r="F533" s="1"/>
      <c r="G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2.75" customHeight="1">
      <c r="A534" s="1"/>
      <c r="B534" s="1"/>
      <c r="C534" s="1"/>
      <c r="D534" s="1"/>
      <c r="E534" s="1"/>
      <c r="F534" s="1"/>
      <c r="G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2.75" customHeight="1">
      <c r="A535" s="1"/>
      <c r="B535" s="1"/>
      <c r="C535" s="1"/>
      <c r="D535" s="1"/>
      <c r="E535" s="1"/>
      <c r="F535" s="1"/>
      <c r="G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2.75" customHeight="1">
      <c r="A536" s="1"/>
      <c r="B536" s="1"/>
      <c r="C536" s="1"/>
      <c r="D536" s="1"/>
      <c r="E536" s="1"/>
      <c r="F536" s="1"/>
      <c r="G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2.75" customHeight="1">
      <c r="A537" s="1"/>
      <c r="B537" s="1"/>
      <c r="C537" s="1"/>
      <c r="D537" s="1"/>
      <c r="E537" s="1"/>
      <c r="F537" s="1"/>
      <c r="G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2.75" customHeight="1">
      <c r="A538" s="1"/>
      <c r="B538" s="1"/>
      <c r="C538" s="1"/>
      <c r="D538" s="1"/>
      <c r="E538" s="1"/>
      <c r="F538" s="1"/>
      <c r="G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2.75" customHeight="1">
      <c r="A539" s="1"/>
      <c r="B539" s="1"/>
      <c r="C539" s="1"/>
      <c r="D539" s="1"/>
      <c r="E539" s="1"/>
      <c r="F539" s="1"/>
      <c r="G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2.75" customHeight="1">
      <c r="A540" s="1"/>
      <c r="B540" s="1"/>
      <c r="C540" s="1"/>
      <c r="D540" s="1"/>
      <c r="E540" s="1"/>
      <c r="F540" s="1"/>
      <c r="G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2.75" customHeight="1">
      <c r="A541" s="1"/>
      <c r="B541" s="1"/>
      <c r="C541" s="1"/>
      <c r="D541" s="1"/>
      <c r="E541" s="1"/>
      <c r="F541" s="1"/>
      <c r="G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2.75" customHeight="1">
      <c r="A542" s="1"/>
      <c r="B542" s="1"/>
      <c r="C542" s="1"/>
      <c r="D542" s="1"/>
      <c r="E542" s="1"/>
      <c r="F542" s="1"/>
      <c r="G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2.75" customHeight="1">
      <c r="A543" s="1"/>
      <c r="B543" s="1"/>
      <c r="C543" s="1"/>
      <c r="D543" s="1"/>
      <c r="E543" s="1"/>
      <c r="F543" s="1"/>
      <c r="G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2.75" customHeight="1">
      <c r="A544" s="1"/>
      <c r="B544" s="1"/>
      <c r="C544" s="1"/>
      <c r="D544" s="1"/>
      <c r="E544" s="1"/>
      <c r="F544" s="1"/>
      <c r="G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2.75" customHeight="1">
      <c r="A545" s="1"/>
      <c r="B545" s="1"/>
      <c r="C545" s="1"/>
      <c r="D545" s="1"/>
      <c r="E545" s="1"/>
      <c r="F545" s="1"/>
      <c r="G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2.75" customHeight="1">
      <c r="A546" s="1"/>
      <c r="B546" s="1"/>
      <c r="C546" s="1"/>
      <c r="D546" s="1"/>
      <c r="E546" s="1"/>
      <c r="F546" s="1"/>
      <c r="G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2.75" customHeight="1">
      <c r="A547" s="1"/>
      <c r="B547" s="1"/>
      <c r="C547" s="1"/>
      <c r="D547" s="1"/>
      <c r="E547" s="1"/>
      <c r="F547" s="1"/>
      <c r="G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2.75" customHeight="1">
      <c r="A548" s="1"/>
      <c r="B548" s="1"/>
      <c r="C548" s="1"/>
      <c r="D548" s="1"/>
      <c r="E548" s="1"/>
      <c r="F548" s="1"/>
      <c r="G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2.75" customHeight="1">
      <c r="A549" s="1"/>
      <c r="B549" s="1"/>
      <c r="C549" s="1"/>
      <c r="D549" s="1"/>
      <c r="E549" s="1"/>
      <c r="F549" s="1"/>
      <c r="G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2.75" customHeight="1">
      <c r="A550" s="1"/>
      <c r="B550" s="1"/>
      <c r="C550" s="1"/>
      <c r="D550" s="1"/>
      <c r="E550" s="1"/>
      <c r="F550" s="1"/>
      <c r="G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2.75" customHeight="1">
      <c r="A551" s="1"/>
      <c r="B551" s="1"/>
      <c r="C551" s="1"/>
      <c r="D551" s="1"/>
      <c r="E551" s="1"/>
      <c r="F551" s="1"/>
      <c r="G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2.75" customHeight="1">
      <c r="A552" s="1"/>
      <c r="B552" s="1"/>
      <c r="C552" s="1"/>
      <c r="D552" s="1"/>
      <c r="E552" s="1"/>
      <c r="F552" s="1"/>
      <c r="G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2.75" customHeight="1">
      <c r="A553" s="1"/>
      <c r="B553" s="1"/>
      <c r="C553" s="1"/>
      <c r="D553" s="1"/>
      <c r="E553" s="1"/>
      <c r="F553" s="1"/>
      <c r="G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2.75" customHeight="1">
      <c r="A554" s="1"/>
      <c r="B554" s="1"/>
      <c r="C554" s="1"/>
      <c r="D554" s="1"/>
      <c r="E554" s="1"/>
      <c r="F554" s="1"/>
      <c r="G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2.75" customHeight="1">
      <c r="A555" s="1"/>
      <c r="B555" s="1"/>
      <c r="C555" s="1"/>
      <c r="D555" s="1"/>
      <c r="E555" s="1"/>
      <c r="F555" s="1"/>
      <c r="G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2.75" customHeight="1">
      <c r="A556" s="1"/>
      <c r="B556" s="1"/>
      <c r="C556" s="1"/>
      <c r="D556" s="1"/>
      <c r="E556" s="1"/>
      <c r="F556" s="1"/>
      <c r="G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2.75" customHeight="1">
      <c r="A557" s="1"/>
      <c r="B557" s="1"/>
      <c r="C557" s="1"/>
      <c r="D557" s="1"/>
      <c r="E557" s="1"/>
      <c r="F557" s="1"/>
      <c r="G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2.75" customHeight="1">
      <c r="A558" s="1"/>
      <c r="B558" s="1"/>
      <c r="C558" s="1"/>
      <c r="D558" s="1"/>
      <c r="E558" s="1"/>
      <c r="F558" s="1"/>
      <c r="G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2.75" customHeight="1">
      <c r="A559" s="1"/>
      <c r="B559" s="1"/>
      <c r="C559" s="1"/>
      <c r="D559" s="1"/>
      <c r="E559" s="1"/>
      <c r="F559" s="1"/>
      <c r="G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2.75" customHeight="1">
      <c r="A560" s="1"/>
      <c r="B560" s="1"/>
      <c r="C560" s="1"/>
      <c r="D560" s="1"/>
      <c r="E560" s="1"/>
      <c r="F560" s="1"/>
      <c r="G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2.75" customHeight="1">
      <c r="A561" s="1"/>
      <c r="B561" s="1"/>
      <c r="C561" s="1"/>
      <c r="D561" s="1"/>
      <c r="E561" s="1"/>
      <c r="F561" s="1"/>
      <c r="G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2.75" customHeight="1">
      <c r="A562" s="1"/>
      <c r="B562" s="1"/>
      <c r="C562" s="1"/>
      <c r="D562" s="1"/>
      <c r="E562" s="1"/>
      <c r="F562" s="1"/>
      <c r="G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2.75" customHeight="1">
      <c r="A563" s="1"/>
      <c r="B563" s="1"/>
      <c r="C563" s="1"/>
      <c r="D563" s="1"/>
      <c r="E563" s="1"/>
      <c r="F563" s="1"/>
      <c r="G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2.75" customHeight="1">
      <c r="A564" s="1"/>
      <c r="B564" s="1"/>
      <c r="C564" s="1"/>
      <c r="D564" s="1"/>
      <c r="E564" s="1"/>
      <c r="F564" s="1"/>
      <c r="G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2.75" customHeight="1">
      <c r="A565" s="1"/>
      <c r="B565" s="1"/>
      <c r="C565" s="1"/>
      <c r="D565" s="1"/>
      <c r="E565" s="1"/>
      <c r="F565" s="1"/>
      <c r="G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2.75" customHeight="1">
      <c r="A566" s="1"/>
      <c r="B566" s="1"/>
      <c r="C566" s="1"/>
      <c r="D566" s="1"/>
      <c r="E566" s="1"/>
      <c r="F566" s="1"/>
      <c r="G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2.75" customHeight="1">
      <c r="A567" s="1"/>
      <c r="B567" s="1"/>
      <c r="C567" s="1"/>
      <c r="D567" s="1"/>
      <c r="E567" s="1"/>
      <c r="F567" s="1"/>
      <c r="G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2.75" customHeight="1">
      <c r="A568" s="1"/>
      <c r="B568" s="1"/>
      <c r="C568" s="1"/>
      <c r="D568" s="1"/>
      <c r="E568" s="1"/>
      <c r="F568" s="1"/>
      <c r="G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2.75" customHeight="1">
      <c r="A569" s="1"/>
      <c r="B569" s="1"/>
      <c r="C569" s="1"/>
      <c r="D569" s="1"/>
      <c r="E569" s="1"/>
      <c r="F569" s="1"/>
      <c r="G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2.75" customHeight="1">
      <c r="A570" s="1"/>
      <c r="B570" s="1"/>
      <c r="C570" s="1"/>
      <c r="D570" s="1"/>
      <c r="E570" s="1"/>
      <c r="F570" s="1"/>
      <c r="G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2.75" customHeight="1">
      <c r="A571" s="1"/>
      <c r="B571" s="1"/>
      <c r="C571" s="1"/>
      <c r="D571" s="1"/>
      <c r="E571" s="1"/>
      <c r="F571" s="1"/>
      <c r="G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2.75" customHeight="1">
      <c r="A572" s="1"/>
      <c r="B572" s="1"/>
      <c r="C572" s="1"/>
      <c r="D572" s="1"/>
      <c r="E572" s="1"/>
      <c r="F572" s="1"/>
      <c r="G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2.75" customHeight="1">
      <c r="A573" s="1"/>
      <c r="B573" s="1"/>
      <c r="C573" s="1"/>
      <c r="D573" s="1"/>
      <c r="E573" s="1"/>
      <c r="F573" s="1"/>
      <c r="G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2.75" customHeight="1">
      <c r="A574" s="1"/>
      <c r="B574" s="1"/>
      <c r="C574" s="1"/>
      <c r="D574" s="1"/>
      <c r="E574" s="1"/>
      <c r="F574" s="1"/>
      <c r="G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2.75" customHeight="1">
      <c r="A575" s="1"/>
      <c r="B575" s="1"/>
      <c r="C575" s="1"/>
      <c r="D575" s="1"/>
      <c r="E575" s="1"/>
      <c r="F575" s="1"/>
      <c r="G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2.75" customHeight="1">
      <c r="A576" s="1"/>
      <c r="B576" s="1"/>
      <c r="C576" s="1"/>
      <c r="D576" s="1"/>
      <c r="E576" s="1"/>
      <c r="F576" s="1"/>
      <c r="G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2.75" customHeight="1">
      <c r="A577" s="1"/>
      <c r="B577" s="1"/>
      <c r="C577" s="1"/>
      <c r="D577" s="1"/>
      <c r="E577" s="1"/>
      <c r="F577" s="1"/>
      <c r="G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2.75" customHeight="1">
      <c r="A578" s="1"/>
      <c r="B578" s="1"/>
      <c r="C578" s="1"/>
      <c r="D578" s="1"/>
      <c r="E578" s="1"/>
      <c r="F578" s="1"/>
      <c r="G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2.75" customHeight="1">
      <c r="A579" s="1"/>
      <c r="B579" s="1"/>
      <c r="C579" s="1"/>
      <c r="D579" s="1"/>
      <c r="E579" s="1"/>
      <c r="F579" s="1"/>
      <c r="G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2.75" customHeight="1">
      <c r="A580" s="1"/>
      <c r="B580" s="1"/>
      <c r="C580" s="1"/>
      <c r="D580" s="1"/>
      <c r="E580" s="1"/>
      <c r="F580" s="1"/>
      <c r="G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2.75" customHeight="1">
      <c r="A581" s="1"/>
      <c r="B581" s="1"/>
      <c r="C581" s="1"/>
      <c r="D581" s="1"/>
      <c r="E581" s="1"/>
      <c r="F581" s="1"/>
      <c r="G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2.75" customHeight="1">
      <c r="A582" s="1"/>
      <c r="B582" s="1"/>
      <c r="C582" s="1"/>
      <c r="D582" s="1"/>
      <c r="E582" s="1"/>
      <c r="F582" s="1"/>
      <c r="G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2.75" customHeight="1">
      <c r="A583" s="1"/>
      <c r="B583" s="1"/>
      <c r="C583" s="1"/>
      <c r="D583" s="1"/>
      <c r="E583" s="1"/>
      <c r="F583" s="1"/>
      <c r="G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2.75" customHeight="1">
      <c r="A584" s="1"/>
      <c r="B584" s="1"/>
      <c r="C584" s="1"/>
      <c r="D584" s="1"/>
      <c r="E584" s="1"/>
      <c r="F584" s="1"/>
      <c r="G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2.75" customHeight="1">
      <c r="A585" s="1"/>
      <c r="B585" s="1"/>
      <c r="C585" s="1"/>
      <c r="D585" s="1"/>
      <c r="E585" s="1"/>
      <c r="F585" s="1"/>
      <c r="G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2.75" customHeight="1">
      <c r="A586" s="1"/>
      <c r="B586" s="1"/>
      <c r="C586" s="1"/>
      <c r="D586" s="1"/>
      <c r="E586" s="1"/>
      <c r="F586" s="1"/>
      <c r="G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2.75" customHeight="1">
      <c r="A587" s="1"/>
      <c r="B587" s="1"/>
      <c r="C587" s="1"/>
      <c r="D587" s="1"/>
      <c r="E587" s="1"/>
      <c r="F587" s="1"/>
      <c r="G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2.75" customHeight="1">
      <c r="A588" s="1"/>
      <c r="B588" s="1"/>
      <c r="C588" s="1"/>
      <c r="D588" s="1"/>
      <c r="E588" s="1"/>
      <c r="F588" s="1"/>
      <c r="G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2.75" customHeight="1">
      <c r="A589" s="1"/>
      <c r="B589" s="1"/>
      <c r="C589" s="1"/>
      <c r="D589" s="1"/>
      <c r="E589" s="1"/>
      <c r="F589" s="1"/>
      <c r="G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2.75" customHeight="1">
      <c r="A590" s="1"/>
      <c r="B590" s="1"/>
      <c r="C590" s="1"/>
      <c r="D590" s="1"/>
      <c r="E590" s="1"/>
      <c r="F590" s="1"/>
      <c r="G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2.75" customHeight="1">
      <c r="A591" s="1"/>
      <c r="B591" s="1"/>
      <c r="C591" s="1"/>
      <c r="D591" s="1"/>
      <c r="E591" s="1"/>
      <c r="F591" s="1"/>
      <c r="G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2.75" customHeight="1">
      <c r="A592" s="1"/>
      <c r="B592" s="1"/>
      <c r="C592" s="1"/>
      <c r="D592" s="1"/>
      <c r="E592" s="1"/>
      <c r="F592" s="1"/>
      <c r="G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2.75" customHeight="1">
      <c r="A593" s="1"/>
      <c r="B593" s="1"/>
      <c r="C593" s="1"/>
      <c r="D593" s="1"/>
      <c r="E593" s="1"/>
      <c r="F593" s="1"/>
      <c r="G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2.75" customHeight="1">
      <c r="A594" s="1"/>
      <c r="B594" s="1"/>
      <c r="C594" s="1"/>
      <c r="D594" s="1"/>
      <c r="E594" s="1"/>
      <c r="F594" s="1"/>
      <c r="G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2.75" customHeight="1">
      <c r="A595" s="1"/>
      <c r="B595" s="1"/>
      <c r="C595" s="1"/>
      <c r="D595" s="1"/>
      <c r="E595" s="1"/>
      <c r="F595" s="1"/>
      <c r="G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2.75" customHeight="1">
      <c r="A596" s="1"/>
      <c r="B596" s="1"/>
      <c r="C596" s="1"/>
      <c r="D596" s="1"/>
      <c r="E596" s="1"/>
      <c r="F596" s="1"/>
      <c r="G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2.75" customHeight="1">
      <c r="A597" s="1"/>
      <c r="B597" s="1"/>
      <c r="C597" s="1"/>
      <c r="D597" s="1"/>
      <c r="E597" s="1"/>
      <c r="F597" s="1"/>
      <c r="G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2.75" customHeight="1">
      <c r="A598" s="1"/>
      <c r="B598" s="1"/>
      <c r="C598" s="1"/>
      <c r="D598" s="1"/>
      <c r="E598" s="1"/>
      <c r="F598" s="1"/>
      <c r="G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2.75" customHeight="1">
      <c r="A599" s="1"/>
      <c r="B599" s="1"/>
      <c r="C599" s="1"/>
      <c r="D599" s="1"/>
      <c r="E599" s="1"/>
      <c r="F599" s="1"/>
      <c r="G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2.75" customHeight="1">
      <c r="A600" s="1"/>
      <c r="B600" s="1"/>
      <c r="C600" s="1"/>
      <c r="D600" s="1"/>
      <c r="E600" s="1"/>
      <c r="F600" s="1"/>
      <c r="G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2.75" customHeight="1">
      <c r="A601" s="1"/>
      <c r="B601" s="1"/>
      <c r="C601" s="1"/>
      <c r="D601" s="1"/>
      <c r="E601" s="1"/>
      <c r="F601" s="1"/>
      <c r="G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2.75" customHeight="1">
      <c r="A602" s="1"/>
      <c r="B602" s="1"/>
      <c r="C602" s="1"/>
      <c r="D602" s="1"/>
      <c r="E602" s="1"/>
      <c r="F602" s="1"/>
      <c r="G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2.75" customHeight="1">
      <c r="A603" s="1"/>
      <c r="B603" s="1"/>
      <c r="C603" s="1"/>
      <c r="D603" s="1"/>
      <c r="E603" s="1"/>
      <c r="F603" s="1"/>
      <c r="G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2.75" customHeight="1">
      <c r="A604" s="1"/>
      <c r="B604" s="1"/>
      <c r="C604" s="1"/>
      <c r="D604" s="1"/>
      <c r="E604" s="1"/>
      <c r="F604" s="1"/>
      <c r="G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2.75" customHeight="1">
      <c r="A605" s="1"/>
      <c r="B605" s="1"/>
      <c r="C605" s="1"/>
      <c r="D605" s="1"/>
      <c r="E605" s="1"/>
      <c r="F605" s="1"/>
      <c r="G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2.75" customHeight="1">
      <c r="A606" s="1"/>
      <c r="B606" s="1"/>
      <c r="C606" s="1"/>
      <c r="D606" s="1"/>
      <c r="E606" s="1"/>
      <c r="F606" s="1"/>
      <c r="G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2.75" customHeight="1">
      <c r="A607" s="1"/>
      <c r="B607" s="1"/>
      <c r="C607" s="1"/>
      <c r="D607" s="1"/>
      <c r="E607" s="1"/>
      <c r="F607" s="1"/>
      <c r="G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2.75" customHeight="1">
      <c r="A608" s="1"/>
      <c r="B608" s="1"/>
      <c r="C608" s="1"/>
      <c r="D608" s="1"/>
      <c r="E608" s="1"/>
      <c r="F608" s="1"/>
      <c r="G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2.75" customHeight="1">
      <c r="A609" s="1"/>
      <c r="B609" s="1"/>
      <c r="C609" s="1"/>
      <c r="D609" s="1"/>
      <c r="E609" s="1"/>
      <c r="F609" s="1"/>
      <c r="G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2.75" customHeight="1">
      <c r="A610" s="1"/>
      <c r="B610" s="1"/>
      <c r="C610" s="1"/>
      <c r="D610" s="1"/>
      <c r="E610" s="1"/>
      <c r="F610" s="1"/>
      <c r="G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2.75" customHeight="1">
      <c r="A611" s="1"/>
      <c r="B611" s="1"/>
      <c r="C611" s="1"/>
      <c r="D611" s="1"/>
      <c r="E611" s="1"/>
      <c r="F611" s="1"/>
      <c r="G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2.75" customHeight="1">
      <c r="A612" s="1"/>
      <c r="B612" s="1"/>
      <c r="C612" s="1"/>
      <c r="D612" s="1"/>
      <c r="E612" s="1"/>
      <c r="F612" s="1"/>
      <c r="G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2.75" customHeight="1">
      <c r="A613" s="1"/>
      <c r="B613" s="1"/>
      <c r="C613" s="1"/>
      <c r="D613" s="1"/>
      <c r="E613" s="1"/>
      <c r="F613" s="1"/>
      <c r="G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2.75" customHeight="1">
      <c r="A614" s="1"/>
      <c r="B614" s="1"/>
      <c r="C614" s="1"/>
      <c r="D614" s="1"/>
      <c r="E614" s="1"/>
      <c r="F614" s="1"/>
      <c r="G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2.75" customHeight="1">
      <c r="A615" s="1"/>
      <c r="B615" s="1"/>
      <c r="C615" s="1"/>
      <c r="D615" s="1"/>
      <c r="E615" s="1"/>
      <c r="F615" s="1"/>
      <c r="G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2.75" customHeight="1">
      <c r="A616" s="1"/>
      <c r="B616" s="1"/>
      <c r="C616" s="1"/>
      <c r="D616" s="1"/>
      <c r="E616" s="1"/>
      <c r="F616" s="1"/>
      <c r="G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2.75" customHeight="1">
      <c r="A617" s="1"/>
      <c r="B617" s="1"/>
      <c r="C617" s="1"/>
      <c r="D617" s="1"/>
      <c r="E617" s="1"/>
      <c r="F617" s="1"/>
      <c r="G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2.75" customHeight="1">
      <c r="A618" s="1"/>
      <c r="B618" s="1"/>
      <c r="C618" s="1"/>
      <c r="D618" s="1"/>
      <c r="E618" s="1"/>
      <c r="F618" s="1"/>
      <c r="G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2.75" customHeight="1">
      <c r="A619" s="1"/>
      <c r="B619" s="1"/>
      <c r="C619" s="1"/>
      <c r="D619" s="1"/>
      <c r="E619" s="1"/>
      <c r="F619" s="1"/>
      <c r="G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2.75" customHeight="1">
      <c r="A620" s="1"/>
      <c r="B620" s="1"/>
      <c r="C620" s="1"/>
      <c r="D620" s="1"/>
      <c r="E620" s="1"/>
      <c r="F620" s="1"/>
      <c r="G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2.75" customHeight="1">
      <c r="A621" s="1"/>
      <c r="B621" s="1"/>
      <c r="C621" s="1"/>
      <c r="D621" s="1"/>
      <c r="E621" s="1"/>
      <c r="F621" s="1"/>
      <c r="G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2.75" customHeight="1">
      <c r="A622" s="1"/>
      <c r="B622" s="1"/>
      <c r="C622" s="1"/>
      <c r="D622" s="1"/>
      <c r="E622" s="1"/>
      <c r="F622" s="1"/>
      <c r="G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2.75" customHeight="1">
      <c r="A623" s="1"/>
      <c r="B623" s="1"/>
      <c r="C623" s="1"/>
      <c r="D623" s="1"/>
      <c r="E623" s="1"/>
      <c r="F623" s="1"/>
      <c r="G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2.75" customHeight="1">
      <c r="A624" s="1"/>
      <c r="B624" s="1"/>
      <c r="C624" s="1"/>
      <c r="D624" s="1"/>
      <c r="E624" s="1"/>
      <c r="F624" s="1"/>
      <c r="G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2.75" customHeight="1">
      <c r="A625" s="1"/>
      <c r="B625" s="1"/>
      <c r="C625" s="1"/>
      <c r="D625" s="1"/>
      <c r="E625" s="1"/>
      <c r="F625" s="1"/>
      <c r="G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2.75" customHeight="1">
      <c r="A626" s="1"/>
      <c r="B626" s="1"/>
      <c r="C626" s="1"/>
      <c r="D626" s="1"/>
      <c r="E626" s="1"/>
      <c r="F626" s="1"/>
      <c r="G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2.75" customHeight="1">
      <c r="A627" s="1"/>
      <c r="B627" s="1"/>
      <c r="C627" s="1"/>
      <c r="D627" s="1"/>
      <c r="E627" s="1"/>
      <c r="F627" s="1"/>
      <c r="G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2.75" customHeight="1">
      <c r="A628" s="1"/>
      <c r="B628" s="1"/>
      <c r="C628" s="1"/>
      <c r="D628" s="1"/>
      <c r="E628" s="1"/>
      <c r="F628" s="1"/>
      <c r="G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2.75" customHeight="1">
      <c r="A629" s="1"/>
      <c r="B629" s="1"/>
      <c r="C629" s="1"/>
      <c r="D629" s="1"/>
      <c r="E629" s="1"/>
      <c r="F629" s="1"/>
      <c r="G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2.75" customHeight="1">
      <c r="A630" s="1"/>
      <c r="B630" s="1"/>
      <c r="C630" s="1"/>
      <c r="D630" s="1"/>
      <c r="E630" s="1"/>
      <c r="F630" s="1"/>
      <c r="G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2.75" customHeight="1">
      <c r="A631" s="1"/>
      <c r="B631" s="1"/>
      <c r="C631" s="1"/>
      <c r="D631" s="1"/>
      <c r="E631" s="1"/>
      <c r="F631" s="1"/>
      <c r="G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2.75" customHeight="1">
      <c r="A632" s="1"/>
      <c r="B632" s="1"/>
      <c r="C632" s="1"/>
      <c r="D632" s="1"/>
      <c r="E632" s="1"/>
      <c r="F632" s="1"/>
      <c r="G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2.75" customHeight="1">
      <c r="A633" s="1"/>
      <c r="B633" s="1"/>
      <c r="C633" s="1"/>
      <c r="D633" s="1"/>
      <c r="E633" s="1"/>
      <c r="F633" s="1"/>
      <c r="G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2.75" customHeight="1">
      <c r="A634" s="1"/>
      <c r="B634" s="1"/>
      <c r="C634" s="1"/>
      <c r="D634" s="1"/>
      <c r="E634" s="1"/>
      <c r="F634" s="1"/>
      <c r="G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2.75" customHeight="1">
      <c r="A635" s="1"/>
      <c r="B635" s="1"/>
      <c r="C635" s="1"/>
      <c r="D635" s="1"/>
      <c r="E635" s="1"/>
      <c r="F635" s="1"/>
      <c r="G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2.75" customHeight="1">
      <c r="A636" s="1"/>
      <c r="B636" s="1"/>
      <c r="C636" s="1"/>
      <c r="D636" s="1"/>
      <c r="E636" s="1"/>
      <c r="F636" s="1"/>
      <c r="G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2.75" customHeight="1">
      <c r="A637" s="1"/>
      <c r="B637" s="1"/>
      <c r="C637" s="1"/>
      <c r="D637" s="1"/>
      <c r="E637" s="1"/>
      <c r="F637" s="1"/>
      <c r="G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2.75" customHeight="1">
      <c r="A638" s="1"/>
      <c r="B638" s="1"/>
      <c r="C638" s="1"/>
      <c r="D638" s="1"/>
      <c r="E638" s="1"/>
      <c r="F638" s="1"/>
      <c r="G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2.75" customHeight="1">
      <c r="A639" s="1"/>
      <c r="B639" s="1"/>
      <c r="C639" s="1"/>
      <c r="D639" s="1"/>
      <c r="E639" s="1"/>
      <c r="F639" s="1"/>
      <c r="G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2.75" customHeight="1">
      <c r="A640" s="1"/>
      <c r="B640" s="1"/>
      <c r="C640" s="1"/>
      <c r="D640" s="1"/>
      <c r="E640" s="1"/>
      <c r="F640" s="1"/>
      <c r="G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2.75" customHeight="1">
      <c r="A641" s="1"/>
      <c r="B641" s="1"/>
      <c r="C641" s="1"/>
      <c r="D641" s="1"/>
      <c r="E641" s="1"/>
      <c r="F641" s="1"/>
      <c r="G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2.75" customHeight="1">
      <c r="A642" s="1"/>
      <c r="B642" s="1"/>
      <c r="C642" s="1"/>
      <c r="D642" s="1"/>
      <c r="E642" s="1"/>
      <c r="F642" s="1"/>
      <c r="G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2.75" customHeight="1">
      <c r="A643" s="1"/>
      <c r="B643" s="1"/>
      <c r="C643" s="1"/>
      <c r="D643" s="1"/>
      <c r="E643" s="1"/>
      <c r="F643" s="1"/>
      <c r="G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2.75" customHeight="1">
      <c r="A644" s="1"/>
      <c r="B644" s="1"/>
      <c r="C644" s="1"/>
      <c r="D644" s="1"/>
      <c r="E644" s="1"/>
      <c r="F644" s="1"/>
      <c r="G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2.75" customHeight="1">
      <c r="A645" s="1"/>
      <c r="B645" s="1"/>
      <c r="C645" s="1"/>
      <c r="D645" s="1"/>
      <c r="E645" s="1"/>
      <c r="F645" s="1"/>
      <c r="G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2.75" customHeight="1">
      <c r="A646" s="1"/>
      <c r="B646" s="1"/>
      <c r="C646" s="1"/>
      <c r="D646" s="1"/>
      <c r="E646" s="1"/>
      <c r="F646" s="1"/>
      <c r="G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2.75" customHeight="1">
      <c r="A647" s="1"/>
      <c r="B647" s="1"/>
      <c r="C647" s="1"/>
      <c r="D647" s="1"/>
      <c r="E647" s="1"/>
      <c r="F647" s="1"/>
      <c r="G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2.75" customHeight="1">
      <c r="A648" s="1"/>
      <c r="B648" s="1"/>
      <c r="C648" s="1"/>
      <c r="D648" s="1"/>
      <c r="E648" s="1"/>
      <c r="F648" s="1"/>
      <c r="G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2.75" customHeight="1">
      <c r="A649" s="1"/>
      <c r="B649" s="1"/>
      <c r="C649" s="1"/>
      <c r="D649" s="1"/>
      <c r="E649" s="1"/>
      <c r="F649" s="1"/>
      <c r="G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2.75" customHeight="1">
      <c r="A650" s="1"/>
      <c r="B650" s="1"/>
      <c r="C650" s="1"/>
      <c r="D650" s="1"/>
      <c r="E650" s="1"/>
      <c r="F650" s="1"/>
      <c r="G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2.75" customHeight="1">
      <c r="A651" s="1"/>
      <c r="B651" s="1"/>
      <c r="C651" s="1"/>
      <c r="D651" s="1"/>
      <c r="E651" s="1"/>
      <c r="F651" s="1"/>
      <c r="G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2.75" customHeight="1">
      <c r="A652" s="1"/>
      <c r="B652" s="1"/>
      <c r="C652" s="1"/>
      <c r="D652" s="1"/>
      <c r="E652" s="1"/>
      <c r="F652" s="1"/>
      <c r="G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2.75" customHeight="1">
      <c r="A653" s="1"/>
      <c r="B653" s="1"/>
      <c r="C653" s="1"/>
      <c r="D653" s="1"/>
      <c r="E653" s="1"/>
      <c r="F653" s="1"/>
      <c r="G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2.75" customHeight="1">
      <c r="A654" s="1"/>
      <c r="B654" s="1"/>
      <c r="C654" s="1"/>
      <c r="D654" s="1"/>
      <c r="E654" s="1"/>
      <c r="F654" s="1"/>
      <c r="G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2.75" customHeight="1">
      <c r="A655" s="1"/>
      <c r="B655" s="1"/>
      <c r="C655" s="1"/>
      <c r="D655" s="1"/>
      <c r="E655" s="1"/>
      <c r="F655" s="1"/>
      <c r="G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2.75" customHeight="1">
      <c r="A656" s="1"/>
      <c r="B656" s="1"/>
      <c r="C656" s="1"/>
      <c r="D656" s="1"/>
      <c r="E656" s="1"/>
      <c r="F656" s="1"/>
      <c r="G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2.75" customHeight="1">
      <c r="A657" s="1"/>
      <c r="B657" s="1"/>
      <c r="C657" s="1"/>
      <c r="D657" s="1"/>
      <c r="E657" s="1"/>
      <c r="F657" s="1"/>
      <c r="G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2.75" customHeight="1">
      <c r="A658" s="1"/>
      <c r="B658" s="1"/>
      <c r="C658" s="1"/>
      <c r="D658" s="1"/>
      <c r="E658" s="1"/>
      <c r="F658" s="1"/>
      <c r="G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2.75" customHeight="1">
      <c r="A659" s="1"/>
      <c r="B659" s="1"/>
      <c r="C659" s="1"/>
      <c r="D659" s="1"/>
      <c r="E659" s="1"/>
      <c r="F659" s="1"/>
      <c r="G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2.75" customHeight="1">
      <c r="A660" s="1"/>
      <c r="B660" s="1"/>
      <c r="C660" s="1"/>
      <c r="D660" s="1"/>
      <c r="E660" s="1"/>
      <c r="F660" s="1"/>
      <c r="G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2.75" customHeight="1">
      <c r="A661" s="1"/>
      <c r="B661" s="1"/>
      <c r="C661" s="1"/>
      <c r="D661" s="1"/>
      <c r="E661" s="1"/>
      <c r="F661" s="1"/>
      <c r="G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2.75" customHeight="1">
      <c r="A662" s="1"/>
      <c r="B662" s="1"/>
      <c r="C662" s="1"/>
      <c r="D662" s="1"/>
      <c r="E662" s="1"/>
      <c r="F662" s="1"/>
      <c r="G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2.75" customHeight="1">
      <c r="A663" s="1"/>
      <c r="B663" s="1"/>
      <c r="C663" s="1"/>
      <c r="D663" s="1"/>
      <c r="E663" s="1"/>
      <c r="F663" s="1"/>
      <c r="G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2.75" customHeight="1">
      <c r="A664" s="1"/>
      <c r="B664" s="1"/>
      <c r="C664" s="1"/>
      <c r="D664" s="1"/>
      <c r="E664" s="1"/>
      <c r="F664" s="1"/>
      <c r="G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2.75" customHeight="1">
      <c r="A665" s="1"/>
      <c r="B665" s="1"/>
      <c r="C665" s="1"/>
      <c r="D665" s="1"/>
      <c r="E665" s="1"/>
      <c r="F665" s="1"/>
      <c r="G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2.75" customHeight="1">
      <c r="A666" s="1"/>
      <c r="B666" s="1"/>
      <c r="C666" s="1"/>
      <c r="D666" s="1"/>
      <c r="E666" s="1"/>
      <c r="F666" s="1"/>
      <c r="G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2.75" customHeight="1">
      <c r="A667" s="1"/>
      <c r="B667" s="1"/>
      <c r="C667" s="1"/>
      <c r="D667" s="1"/>
      <c r="E667" s="1"/>
      <c r="F667" s="1"/>
      <c r="G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2.75" customHeight="1">
      <c r="A668" s="1"/>
      <c r="B668" s="1"/>
      <c r="C668" s="1"/>
      <c r="D668" s="1"/>
      <c r="E668" s="1"/>
      <c r="F668" s="1"/>
      <c r="G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2.75" customHeight="1">
      <c r="A669" s="1"/>
      <c r="B669" s="1"/>
      <c r="C669" s="1"/>
      <c r="D669" s="1"/>
      <c r="E669" s="1"/>
      <c r="F669" s="1"/>
      <c r="G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2.75" customHeight="1">
      <c r="A670" s="1"/>
      <c r="B670" s="1"/>
      <c r="C670" s="1"/>
      <c r="D670" s="1"/>
      <c r="E670" s="1"/>
      <c r="F670" s="1"/>
      <c r="G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2.75" customHeight="1">
      <c r="A671" s="1"/>
      <c r="B671" s="1"/>
      <c r="C671" s="1"/>
      <c r="D671" s="1"/>
      <c r="E671" s="1"/>
      <c r="F671" s="1"/>
      <c r="G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2.75" customHeight="1">
      <c r="A672" s="1"/>
      <c r="B672" s="1"/>
      <c r="C672" s="1"/>
      <c r="D672" s="1"/>
      <c r="E672" s="1"/>
      <c r="F672" s="1"/>
      <c r="G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2.75" customHeight="1">
      <c r="A673" s="1"/>
      <c r="B673" s="1"/>
      <c r="C673" s="1"/>
      <c r="D673" s="1"/>
      <c r="E673" s="1"/>
      <c r="F673" s="1"/>
      <c r="G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2.75" customHeight="1">
      <c r="A674" s="1"/>
      <c r="B674" s="1"/>
      <c r="C674" s="1"/>
      <c r="D674" s="1"/>
      <c r="E674" s="1"/>
      <c r="F674" s="1"/>
      <c r="G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2.75" customHeight="1">
      <c r="A675" s="1"/>
      <c r="B675" s="1"/>
      <c r="C675" s="1"/>
      <c r="D675" s="1"/>
      <c r="E675" s="1"/>
      <c r="F675" s="1"/>
      <c r="G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2.75" customHeight="1">
      <c r="A676" s="1"/>
      <c r="B676" s="1"/>
      <c r="C676" s="1"/>
      <c r="D676" s="1"/>
      <c r="E676" s="1"/>
      <c r="F676" s="1"/>
      <c r="G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2.75" customHeight="1">
      <c r="A677" s="1"/>
      <c r="B677" s="1"/>
      <c r="C677" s="1"/>
      <c r="D677" s="1"/>
      <c r="E677" s="1"/>
      <c r="F677" s="1"/>
      <c r="G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2.75" customHeight="1">
      <c r="A678" s="1"/>
      <c r="B678" s="1"/>
      <c r="C678" s="1"/>
      <c r="D678" s="1"/>
      <c r="E678" s="1"/>
      <c r="F678" s="1"/>
      <c r="G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 customHeight="1">
      <c r="A679" s="1"/>
      <c r="B679" s="1"/>
      <c r="C679" s="1"/>
      <c r="D679" s="1"/>
      <c r="E679" s="1"/>
      <c r="F679" s="1"/>
      <c r="G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 customHeight="1">
      <c r="A680" s="1"/>
      <c r="B680" s="1"/>
      <c r="C680" s="1"/>
      <c r="D680" s="1"/>
      <c r="E680" s="1"/>
      <c r="F680" s="1"/>
      <c r="G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 customHeight="1">
      <c r="A681" s="1"/>
      <c r="B681" s="1"/>
      <c r="C681" s="1"/>
      <c r="D681" s="1"/>
      <c r="E681" s="1"/>
      <c r="F681" s="1"/>
      <c r="G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 customHeight="1">
      <c r="A682" s="1"/>
      <c r="B682" s="1"/>
      <c r="C682" s="1"/>
      <c r="D682" s="1"/>
      <c r="E682" s="1"/>
      <c r="F682" s="1"/>
      <c r="G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 customHeight="1">
      <c r="A683" s="1"/>
      <c r="B683" s="1"/>
      <c r="C683" s="1"/>
      <c r="D683" s="1"/>
      <c r="E683" s="1"/>
      <c r="F683" s="1"/>
      <c r="G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 customHeight="1">
      <c r="A684" s="1"/>
      <c r="B684" s="1"/>
      <c r="C684" s="1"/>
      <c r="D684" s="1"/>
      <c r="E684" s="1"/>
      <c r="F684" s="1"/>
      <c r="G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 customHeight="1">
      <c r="A685" s="1"/>
      <c r="B685" s="1"/>
      <c r="C685" s="1"/>
      <c r="D685" s="1"/>
      <c r="E685" s="1"/>
      <c r="F685" s="1"/>
      <c r="G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 customHeight="1">
      <c r="A686" s="1"/>
      <c r="B686" s="1"/>
      <c r="C686" s="1"/>
      <c r="D686" s="1"/>
      <c r="E686" s="1"/>
      <c r="F686" s="1"/>
      <c r="G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 customHeight="1">
      <c r="A687" s="1"/>
      <c r="B687" s="1"/>
      <c r="C687" s="1"/>
      <c r="D687" s="1"/>
      <c r="E687" s="1"/>
      <c r="F687" s="1"/>
      <c r="G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 customHeight="1">
      <c r="A688" s="1"/>
      <c r="B688" s="1"/>
      <c r="C688" s="1"/>
      <c r="D688" s="1"/>
      <c r="E688" s="1"/>
      <c r="F688" s="1"/>
      <c r="G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 customHeight="1">
      <c r="A689" s="1"/>
      <c r="B689" s="1"/>
      <c r="C689" s="1"/>
      <c r="D689" s="1"/>
      <c r="E689" s="1"/>
      <c r="F689" s="1"/>
      <c r="G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 customHeight="1">
      <c r="A690" s="1"/>
      <c r="B690" s="1"/>
      <c r="C690" s="1"/>
      <c r="D690" s="1"/>
      <c r="E690" s="1"/>
      <c r="F690" s="1"/>
      <c r="G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 customHeight="1">
      <c r="A691" s="1"/>
      <c r="B691" s="1"/>
      <c r="C691" s="1"/>
      <c r="D691" s="1"/>
      <c r="E691" s="1"/>
      <c r="F691" s="1"/>
      <c r="G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 customHeight="1">
      <c r="A692" s="1"/>
      <c r="B692" s="1"/>
      <c r="C692" s="1"/>
      <c r="D692" s="1"/>
      <c r="E692" s="1"/>
      <c r="F692" s="1"/>
      <c r="G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 customHeight="1">
      <c r="A693" s="1"/>
      <c r="B693" s="1"/>
      <c r="C693" s="1"/>
      <c r="D693" s="1"/>
      <c r="E693" s="1"/>
      <c r="F693" s="1"/>
      <c r="G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 customHeight="1">
      <c r="A694" s="1"/>
      <c r="B694" s="1"/>
      <c r="C694" s="1"/>
      <c r="D694" s="1"/>
      <c r="E694" s="1"/>
      <c r="F694" s="1"/>
      <c r="G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 customHeight="1">
      <c r="A695" s="1"/>
      <c r="B695" s="1"/>
      <c r="C695" s="1"/>
      <c r="D695" s="1"/>
      <c r="E695" s="1"/>
      <c r="F695" s="1"/>
      <c r="G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 customHeight="1">
      <c r="A696" s="1"/>
      <c r="B696" s="1"/>
      <c r="C696" s="1"/>
      <c r="D696" s="1"/>
      <c r="E696" s="1"/>
      <c r="F696" s="1"/>
      <c r="G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 customHeight="1">
      <c r="A697" s="1"/>
      <c r="B697" s="1"/>
      <c r="C697" s="1"/>
      <c r="D697" s="1"/>
      <c r="E697" s="1"/>
      <c r="F697" s="1"/>
      <c r="G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 customHeight="1">
      <c r="A698" s="1"/>
      <c r="B698" s="1"/>
      <c r="C698" s="1"/>
      <c r="D698" s="1"/>
      <c r="E698" s="1"/>
      <c r="F698" s="1"/>
      <c r="G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 customHeight="1">
      <c r="A699" s="1"/>
      <c r="B699" s="1"/>
      <c r="C699" s="1"/>
      <c r="D699" s="1"/>
      <c r="E699" s="1"/>
      <c r="F699" s="1"/>
      <c r="G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 customHeight="1">
      <c r="A700" s="1"/>
      <c r="B700" s="1"/>
      <c r="C700" s="1"/>
      <c r="D700" s="1"/>
      <c r="E700" s="1"/>
      <c r="F700" s="1"/>
      <c r="G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 customHeight="1">
      <c r="A701" s="1"/>
      <c r="B701" s="1"/>
      <c r="C701" s="1"/>
      <c r="D701" s="1"/>
      <c r="E701" s="1"/>
      <c r="F701" s="1"/>
      <c r="G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 customHeight="1">
      <c r="A702" s="1"/>
      <c r="B702" s="1"/>
      <c r="C702" s="1"/>
      <c r="D702" s="1"/>
      <c r="E702" s="1"/>
      <c r="F702" s="1"/>
      <c r="G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 customHeight="1">
      <c r="A703" s="1"/>
      <c r="B703" s="1"/>
      <c r="C703" s="1"/>
      <c r="D703" s="1"/>
      <c r="E703" s="1"/>
      <c r="F703" s="1"/>
      <c r="G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 customHeight="1">
      <c r="A704" s="1"/>
      <c r="B704" s="1"/>
      <c r="C704" s="1"/>
      <c r="D704" s="1"/>
      <c r="E704" s="1"/>
      <c r="F704" s="1"/>
      <c r="G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 customHeight="1">
      <c r="A705" s="1"/>
      <c r="B705" s="1"/>
      <c r="C705" s="1"/>
      <c r="D705" s="1"/>
      <c r="E705" s="1"/>
      <c r="F705" s="1"/>
      <c r="G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 customHeight="1">
      <c r="A706" s="1"/>
      <c r="B706" s="1"/>
      <c r="C706" s="1"/>
      <c r="D706" s="1"/>
      <c r="E706" s="1"/>
      <c r="F706" s="1"/>
      <c r="G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 customHeight="1">
      <c r="A707" s="1"/>
      <c r="B707" s="1"/>
      <c r="C707" s="1"/>
      <c r="D707" s="1"/>
      <c r="E707" s="1"/>
      <c r="F707" s="1"/>
      <c r="G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 customHeight="1">
      <c r="A708" s="1"/>
      <c r="B708" s="1"/>
      <c r="C708" s="1"/>
      <c r="D708" s="1"/>
      <c r="E708" s="1"/>
      <c r="F708" s="1"/>
      <c r="G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 customHeight="1">
      <c r="A709" s="1"/>
      <c r="B709" s="1"/>
      <c r="C709" s="1"/>
      <c r="D709" s="1"/>
      <c r="E709" s="1"/>
      <c r="F709" s="1"/>
      <c r="G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 customHeight="1">
      <c r="A710" s="1"/>
      <c r="B710" s="1"/>
      <c r="C710" s="1"/>
      <c r="D710" s="1"/>
      <c r="E710" s="1"/>
      <c r="F710" s="1"/>
      <c r="G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 customHeight="1">
      <c r="A711" s="1"/>
      <c r="B711" s="1"/>
      <c r="C711" s="1"/>
      <c r="D711" s="1"/>
      <c r="E711" s="1"/>
      <c r="F711" s="1"/>
      <c r="G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 customHeight="1">
      <c r="A712" s="1"/>
      <c r="B712" s="1"/>
      <c r="C712" s="1"/>
      <c r="D712" s="1"/>
      <c r="E712" s="1"/>
      <c r="F712" s="1"/>
      <c r="G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 customHeight="1">
      <c r="A713" s="1"/>
      <c r="B713" s="1"/>
      <c r="C713" s="1"/>
      <c r="D713" s="1"/>
      <c r="E713" s="1"/>
      <c r="F713" s="1"/>
      <c r="G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 customHeight="1">
      <c r="A714" s="1"/>
      <c r="B714" s="1"/>
      <c r="C714" s="1"/>
      <c r="D714" s="1"/>
      <c r="E714" s="1"/>
      <c r="F714" s="1"/>
      <c r="G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 customHeight="1">
      <c r="A715" s="1"/>
      <c r="B715" s="1"/>
      <c r="C715" s="1"/>
      <c r="D715" s="1"/>
      <c r="E715" s="1"/>
      <c r="F715" s="1"/>
      <c r="G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 customHeight="1">
      <c r="A716" s="1"/>
      <c r="B716" s="1"/>
      <c r="C716" s="1"/>
      <c r="D716" s="1"/>
      <c r="E716" s="1"/>
      <c r="F716" s="1"/>
      <c r="G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 customHeight="1">
      <c r="A717" s="1"/>
      <c r="B717" s="1"/>
      <c r="C717" s="1"/>
      <c r="D717" s="1"/>
      <c r="E717" s="1"/>
      <c r="F717" s="1"/>
      <c r="G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 customHeight="1">
      <c r="A718" s="1"/>
      <c r="B718" s="1"/>
      <c r="C718" s="1"/>
      <c r="D718" s="1"/>
      <c r="E718" s="1"/>
      <c r="F718" s="1"/>
      <c r="G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 customHeight="1">
      <c r="A719" s="1"/>
      <c r="B719" s="1"/>
      <c r="C719" s="1"/>
      <c r="D719" s="1"/>
      <c r="E719" s="1"/>
      <c r="F719" s="1"/>
      <c r="G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 customHeight="1">
      <c r="A720" s="1"/>
      <c r="B720" s="1"/>
      <c r="C720" s="1"/>
      <c r="D720" s="1"/>
      <c r="E720" s="1"/>
      <c r="F720" s="1"/>
      <c r="G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 customHeight="1">
      <c r="A721" s="1"/>
      <c r="B721" s="1"/>
      <c r="C721" s="1"/>
      <c r="D721" s="1"/>
      <c r="E721" s="1"/>
      <c r="F721" s="1"/>
      <c r="G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 customHeight="1">
      <c r="A722" s="1"/>
      <c r="B722" s="1"/>
      <c r="C722" s="1"/>
      <c r="D722" s="1"/>
      <c r="E722" s="1"/>
      <c r="F722" s="1"/>
      <c r="G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 customHeight="1">
      <c r="A723" s="1"/>
      <c r="B723" s="1"/>
      <c r="C723" s="1"/>
      <c r="D723" s="1"/>
      <c r="E723" s="1"/>
      <c r="F723" s="1"/>
      <c r="G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 customHeight="1">
      <c r="A724" s="1"/>
      <c r="B724" s="1"/>
      <c r="C724" s="1"/>
      <c r="D724" s="1"/>
      <c r="E724" s="1"/>
      <c r="F724" s="1"/>
      <c r="G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 customHeight="1">
      <c r="A725" s="1"/>
      <c r="B725" s="1"/>
      <c r="C725" s="1"/>
      <c r="D725" s="1"/>
      <c r="E725" s="1"/>
      <c r="F725" s="1"/>
      <c r="G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 customHeight="1">
      <c r="A726" s="1"/>
      <c r="B726" s="1"/>
      <c r="C726" s="1"/>
      <c r="D726" s="1"/>
      <c r="E726" s="1"/>
      <c r="F726" s="1"/>
      <c r="G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 customHeight="1">
      <c r="A727" s="1"/>
      <c r="B727" s="1"/>
      <c r="C727" s="1"/>
      <c r="D727" s="1"/>
      <c r="E727" s="1"/>
      <c r="F727" s="1"/>
      <c r="G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 customHeight="1">
      <c r="A728" s="1"/>
      <c r="B728" s="1"/>
      <c r="C728" s="1"/>
      <c r="D728" s="1"/>
      <c r="E728" s="1"/>
      <c r="F728" s="1"/>
      <c r="G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 customHeight="1">
      <c r="A729" s="1"/>
      <c r="B729" s="1"/>
      <c r="C729" s="1"/>
      <c r="D729" s="1"/>
      <c r="E729" s="1"/>
      <c r="F729" s="1"/>
      <c r="G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 customHeight="1">
      <c r="A730" s="1"/>
      <c r="B730" s="1"/>
      <c r="C730" s="1"/>
      <c r="D730" s="1"/>
      <c r="E730" s="1"/>
      <c r="F730" s="1"/>
      <c r="G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 customHeight="1">
      <c r="A731" s="1"/>
      <c r="B731" s="1"/>
      <c r="C731" s="1"/>
      <c r="D731" s="1"/>
      <c r="E731" s="1"/>
      <c r="F731" s="1"/>
      <c r="G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 customHeight="1">
      <c r="A732" s="1"/>
      <c r="B732" s="1"/>
      <c r="C732" s="1"/>
      <c r="D732" s="1"/>
      <c r="E732" s="1"/>
      <c r="F732" s="1"/>
      <c r="G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 customHeight="1">
      <c r="A733" s="1"/>
      <c r="B733" s="1"/>
      <c r="C733" s="1"/>
      <c r="D733" s="1"/>
      <c r="E733" s="1"/>
      <c r="F733" s="1"/>
      <c r="G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 customHeight="1">
      <c r="A734" s="1"/>
      <c r="B734" s="1"/>
      <c r="C734" s="1"/>
      <c r="D734" s="1"/>
      <c r="E734" s="1"/>
      <c r="F734" s="1"/>
      <c r="G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 customHeight="1">
      <c r="A735" s="1"/>
      <c r="B735" s="1"/>
      <c r="C735" s="1"/>
      <c r="D735" s="1"/>
      <c r="E735" s="1"/>
      <c r="F735" s="1"/>
      <c r="G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 customHeight="1">
      <c r="A736" s="1"/>
      <c r="B736" s="1"/>
      <c r="C736" s="1"/>
      <c r="D736" s="1"/>
      <c r="E736" s="1"/>
      <c r="F736" s="1"/>
      <c r="G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 customHeight="1">
      <c r="A737" s="1"/>
      <c r="B737" s="1"/>
      <c r="C737" s="1"/>
      <c r="D737" s="1"/>
      <c r="E737" s="1"/>
      <c r="F737" s="1"/>
      <c r="G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 customHeight="1">
      <c r="A738" s="1"/>
      <c r="B738" s="1"/>
      <c r="C738" s="1"/>
      <c r="D738" s="1"/>
      <c r="E738" s="1"/>
      <c r="F738" s="1"/>
      <c r="G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 customHeight="1">
      <c r="A739" s="1"/>
      <c r="B739" s="1"/>
      <c r="C739" s="1"/>
      <c r="D739" s="1"/>
      <c r="E739" s="1"/>
      <c r="F739" s="1"/>
      <c r="G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 customHeight="1">
      <c r="A740" s="1"/>
      <c r="B740" s="1"/>
      <c r="C740" s="1"/>
      <c r="D740" s="1"/>
      <c r="E740" s="1"/>
      <c r="F740" s="1"/>
      <c r="G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 customHeight="1">
      <c r="A741" s="1"/>
      <c r="B741" s="1"/>
      <c r="C741" s="1"/>
      <c r="D741" s="1"/>
      <c r="E741" s="1"/>
      <c r="F741" s="1"/>
      <c r="G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 customHeight="1">
      <c r="A742" s="1"/>
      <c r="B742" s="1"/>
      <c r="C742" s="1"/>
      <c r="D742" s="1"/>
      <c r="E742" s="1"/>
      <c r="F742" s="1"/>
      <c r="G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 customHeight="1">
      <c r="A743" s="1"/>
      <c r="B743" s="1"/>
      <c r="C743" s="1"/>
      <c r="D743" s="1"/>
      <c r="E743" s="1"/>
      <c r="F743" s="1"/>
      <c r="G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 customHeight="1">
      <c r="A744" s="1"/>
      <c r="B744" s="1"/>
      <c r="C744" s="1"/>
      <c r="D744" s="1"/>
      <c r="E744" s="1"/>
      <c r="F744" s="1"/>
      <c r="G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 customHeight="1">
      <c r="A745" s="1"/>
      <c r="B745" s="1"/>
      <c r="C745" s="1"/>
      <c r="D745" s="1"/>
      <c r="E745" s="1"/>
      <c r="F745" s="1"/>
      <c r="G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 customHeight="1">
      <c r="A746" s="1"/>
      <c r="B746" s="1"/>
      <c r="C746" s="1"/>
      <c r="D746" s="1"/>
      <c r="E746" s="1"/>
      <c r="F746" s="1"/>
      <c r="G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 customHeight="1">
      <c r="A747" s="1"/>
      <c r="B747" s="1"/>
      <c r="C747" s="1"/>
      <c r="D747" s="1"/>
      <c r="E747" s="1"/>
      <c r="F747" s="1"/>
      <c r="G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 customHeight="1">
      <c r="A748" s="1"/>
      <c r="B748" s="1"/>
      <c r="C748" s="1"/>
      <c r="D748" s="1"/>
      <c r="E748" s="1"/>
      <c r="F748" s="1"/>
      <c r="G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 customHeight="1">
      <c r="A749" s="1"/>
      <c r="B749" s="1"/>
      <c r="C749" s="1"/>
      <c r="D749" s="1"/>
      <c r="E749" s="1"/>
      <c r="F749" s="1"/>
      <c r="G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 customHeight="1">
      <c r="A750" s="1"/>
      <c r="B750" s="1"/>
      <c r="C750" s="1"/>
      <c r="D750" s="1"/>
      <c r="E750" s="1"/>
      <c r="F750" s="1"/>
      <c r="G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 customHeight="1">
      <c r="A751" s="1"/>
      <c r="B751" s="1"/>
      <c r="C751" s="1"/>
      <c r="D751" s="1"/>
      <c r="E751" s="1"/>
      <c r="F751" s="1"/>
      <c r="G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 customHeight="1">
      <c r="A752" s="1"/>
      <c r="B752" s="1"/>
      <c r="C752" s="1"/>
      <c r="D752" s="1"/>
      <c r="E752" s="1"/>
      <c r="F752" s="1"/>
      <c r="G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 customHeight="1">
      <c r="A753" s="1"/>
      <c r="B753" s="1"/>
      <c r="C753" s="1"/>
      <c r="D753" s="1"/>
      <c r="E753" s="1"/>
      <c r="F753" s="1"/>
      <c r="G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 customHeight="1">
      <c r="A754" s="1"/>
      <c r="B754" s="1"/>
      <c r="C754" s="1"/>
      <c r="D754" s="1"/>
      <c r="E754" s="1"/>
      <c r="F754" s="1"/>
      <c r="G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 customHeight="1">
      <c r="A755" s="1"/>
      <c r="B755" s="1"/>
      <c r="C755" s="1"/>
      <c r="D755" s="1"/>
      <c r="E755" s="1"/>
      <c r="F755" s="1"/>
      <c r="G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 customHeight="1">
      <c r="A756" s="1"/>
      <c r="B756" s="1"/>
      <c r="C756" s="1"/>
      <c r="D756" s="1"/>
      <c r="E756" s="1"/>
      <c r="F756" s="1"/>
      <c r="G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 customHeight="1">
      <c r="A757" s="1"/>
      <c r="B757" s="1"/>
      <c r="C757" s="1"/>
      <c r="D757" s="1"/>
      <c r="E757" s="1"/>
      <c r="F757" s="1"/>
      <c r="G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 customHeight="1">
      <c r="A758" s="1"/>
      <c r="B758" s="1"/>
      <c r="C758" s="1"/>
      <c r="D758" s="1"/>
      <c r="E758" s="1"/>
      <c r="F758" s="1"/>
      <c r="G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 customHeight="1">
      <c r="A759" s="1"/>
      <c r="B759" s="1"/>
      <c r="C759" s="1"/>
      <c r="D759" s="1"/>
      <c r="E759" s="1"/>
      <c r="F759" s="1"/>
      <c r="G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 customHeight="1">
      <c r="A760" s="1"/>
      <c r="B760" s="1"/>
      <c r="C760" s="1"/>
      <c r="D760" s="1"/>
      <c r="E760" s="1"/>
      <c r="F760" s="1"/>
      <c r="G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 customHeight="1">
      <c r="A761" s="1"/>
      <c r="B761" s="1"/>
      <c r="C761" s="1"/>
      <c r="D761" s="1"/>
      <c r="E761" s="1"/>
      <c r="F761" s="1"/>
      <c r="G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 customHeight="1">
      <c r="A762" s="1"/>
      <c r="B762" s="1"/>
      <c r="C762" s="1"/>
      <c r="D762" s="1"/>
      <c r="E762" s="1"/>
      <c r="F762" s="1"/>
      <c r="G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 customHeight="1">
      <c r="A763" s="1"/>
      <c r="B763" s="1"/>
      <c r="C763" s="1"/>
      <c r="D763" s="1"/>
      <c r="E763" s="1"/>
      <c r="F763" s="1"/>
      <c r="G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 customHeight="1">
      <c r="A764" s="1"/>
      <c r="B764" s="1"/>
      <c r="C764" s="1"/>
      <c r="D764" s="1"/>
      <c r="E764" s="1"/>
      <c r="F764" s="1"/>
      <c r="G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 customHeight="1">
      <c r="A765" s="1"/>
      <c r="B765" s="1"/>
      <c r="C765" s="1"/>
      <c r="D765" s="1"/>
      <c r="E765" s="1"/>
      <c r="F765" s="1"/>
      <c r="G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 customHeight="1">
      <c r="A766" s="1"/>
      <c r="B766" s="1"/>
      <c r="C766" s="1"/>
      <c r="D766" s="1"/>
      <c r="E766" s="1"/>
      <c r="F766" s="1"/>
      <c r="G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 customHeight="1">
      <c r="A767" s="1"/>
      <c r="B767" s="1"/>
      <c r="C767" s="1"/>
      <c r="D767" s="1"/>
      <c r="E767" s="1"/>
      <c r="F767" s="1"/>
      <c r="G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 customHeight="1">
      <c r="A768" s="1"/>
      <c r="B768" s="1"/>
      <c r="C768" s="1"/>
      <c r="D768" s="1"/>
      <c r="E768" s="1"/>
      <c r="F768" s="1"/>
      <c r="G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 customHeight="1">
      <c r="A769" s="1"/>
      <c r="B769" s="1"/>
      <c r="C769" s="1"/>
      <c r="D769" s="1"/>
      <c r="E769" s="1"/>
      <c r="F769" s="1"/>
      <c r="G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 customHeight="1">
      <c r="A770" s="1"/>
      <c r="B770" s="1"/>
      <c r="C770" s="1"/>
      <c r="D770" s="1"/>
      <c r="E770" s="1"/>
      <c r="F770" s="1"/>
      <c r="G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 customHeight="1">
      <c r="A771" s="1"/>
      <c r="B771" s="1"/>
      <c r="C771" s="1"/>
      <c r="D771" s="1"/>
      <c r="E771" s="1"/>
      <c r="F771" s="1"/>
      <c r="G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 customHeight="1">
      <c r="A772" s="1"/>
      <c r="B772" s="1"/>
      <c r="C772" s="1"/>
      <c r="D772" s="1"/>
      <c r="E772" s="1"/>
      <c r="F772" s="1"/>
      <c r="G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 customHeight="1">
      <c r="A773" s="1"/>
      <c r="B773" s="1"/>
      <c r="C773" s="1"/>
      <c r="D773" s="1"/>
      <c r="E773" s="1"/>
      <c r="F773" s="1"/>
      <c r="G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 customHeight="1">
      <c r="A774" s="1"/>
      <c r="B774" s="1"/>
      <c r="C774" s="1"/>
      <c r="D774" s="1"/>
      <c r="E774" s="1"/>
      <c r="F774" s="1"/>
      <c r="G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 customHeight="1">
      <c r="A775" s="1"/>
      <c r="B775" s="1"/>
      <c r="C775" s="1"/>
      <c r="D775" s="1"/>
      <c r="E775" s="1"/>
      <c r="F775" s="1"/>
      <c r="G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 customHeight="1">
      <c r="A776" s="1"/>
      <c r="B776" s="1"/>
      <c r="C776" s="1"/>
      <c r="D776" s="1"/>
      <c r="E776" s="1"/>
      <c r="F776" s="1"/>
      <c r="G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 customHeight="1">
      <c r="A777" s="1"/>
      <c r="B777" s="1"/>
      <c r="C777" s="1"/>
      <c r="D777" s="1"/>
      <c r="E777" s="1"/>
      <c r="F777" s="1"/>
      <c r="G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 customHeight="1">
      <c r="A778" s="1"/>
      <c r="B778" s="1"/>
      <c r="C778" s="1"/>
      <c r="D778" s="1"/>
      <c r="E778" s="1"/>
      <c r="F778" s="1"/>
      <c r="G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 customHeight="1">
      <c r="A779" s="1"/>
      <c r="B779" s="1"/>
      <c r="C779" s="1"/>
      <c r="D779" s="1"/>
      <c r="E779" s="1"/>
      <c r="F779" s="1"/>
      <c r="G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 customHeight="1">
      <c r="A780" s="1"/>
      <c r="B780" s="1"/>
      <c r="C780" s="1"/>
      <c r="D780" s="1"/>
      <c r="E780" s="1"/>
      <c r="F780" s="1"/>
      <c r="G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 customHeight="1">
      <c r="A781" s="1"/>
      <c r="B781" s="1"/>
      <c r="C781" s="1"/>
      <c r="D781" s="1"/>
      <c r="E781" s="1"/>
      <c r="F781" s="1"/>
      <c r="G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 customHeight="1">
      <c r="A782" s="1"/>
      <c r="B782" s="1"/>
      <c r="C782" s="1"/>
      <c r="D782" s="1"/>
      <c r="E782" s="1"/>
      <c r="F782" s="1"/>
      <c r="G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 customHeight="1">
      <c r="A783" s="1"/>
      <c r="B783" s="1"/>
      <c r="C783" s="1"/>
      <c r="D783" s="1"/>
      <c r="E783" s="1"/>
      <c r="F783" s="1"/>
      <c r="G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 customHeight="1">
      <c r="A784" s="1"/>
      <c r="B784" s="1"/>
      <c r="C784" s="1"/>
      <c r="D784" s="1"/>
      <c r="E784" s="1"/>
      <c r="F784" s="1"/>
      <c r="G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 customHeight="1">
      <c r="A785" s="1"/>
      <c r="B785" s="1"/>
      <c r="C785" s="1"/>
      <c r="D785" s="1"/>
      <c r="E785" s="1"/>
      <c r="F785" s="1"/>
      <c r="G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 customHeight="1">
      <c r="A786" s="1"/>
      <c r="B786" s="1"/>
      <c r="C786" s="1"/>
      <c r="D786" s="1"/>
      <c r="E786" s="1"/>
      <c r="F786" s="1"/>
      <c r="G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 customHeight="1">
      <c r="A787" s="1"/>
      <c r="B787" s="1"/>
      <c r="C787" s="1"/>
      <c r="D787" s="1"/>
      <c r="E787" s="1"/>
      <c r="F787" s="1"/>
      <c r="G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 customHeight="1">
      <c r="A788" s="1"/>
      <c r="B788" s="1"/>
      <c r="C788" s="1"/>
      <c r="D788" s="1"/>
      <c r="E788" s="1"/>
      <c r="F788" s="1"/>
      <c r="G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 customHeight="1">
      <c r="A789" s="1"/>
      <c r="B789" s="1"/>
      <c r="C789" s="1"/>
      <c r="D789" s="1"/>
      <c r="E789" s="1"/>
      <c r="F789" s="1"/>
      <c r="G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 customHeight="1">
      <c r="A790" s="1"/>
      <c r="B790" s="1"/>
      <c r="C790" s="1"/>
      <c r="D790" s="1"/>
      <c r="E790" s="1"/>
      <c r="F790" s="1"/>
      <c r="G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 customHeight="1">
      <c r="A791" s="1"/>
      <c r="B791" s="1"/>
      <c r="C791" s="1"/>
      <c r="D791" s="1"/>
      <c r="E791" s="1"/>
      <c r="F791" s="1"/>
      <c r="G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 customHeight="1">
      <c r="A792" s="1"/>
      <c r="B792" s="1"/>
      <c r="C792" s="1"/>
      <c r="D792" s="1"/>
      <c r="E792" s="1"/>
      <c r="F792" s="1"/>
      <c r="G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 customHeight="1">
      <c r="A793" s="1"/>
      <c r="B793" s="1"/>
      <c r="C793" s="1"/>
      <c r="D793" s="1"/>
      <c r="E793" s="1"/>
      <c r="F793" s="1"/>
      <c r="G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 customHeight="1">
      <c r="A794" s="1"/>
      <c r="B794" s="1"/>
      <c r="C794" s="1"/>
      <c r="D794" s="1"/>
      <c r="E794" s="1"/>
      <c r="F794" s="1"/>
      <c r="G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 customHeight="1">
      <c r="A795" s="1"/>
      <c r="B795" s="1"/>
      <c r="C795" s="1"/>
      <c r="D795" s="1"/>
      <c r="E795" s="1"/>
      <c r="F795" s="1"/>
      <c r="G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 customHeight="1">
      <c r="A796" s="1"/>
      <c r="B796" s="1"/>
      <c r="C796" s="1"/>
      <c r="D796" s="1"/>
      <c r="E796" s="1"/>
      <c r="F796" s="1"/>
      <c r="G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 customHeight="1">
      <c r="A797" s="1"/>
      <c r="B797" s="1"/>
      <c r="C797" s="1"/>
      <c r="D797" s="1"/>
      <c r="E797" s="1"/>
      <c r="F797" s="1"/>
      <c r="G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 customHeight="1">
      <c r="A798" s="1"/>
      <c r="B798" s="1"/>
      <c r="C798" s="1"/>
      <c r="D798" s="1"/>
      <c r="E798" s="1"/>
      <c r="F798" s="1"/>
      <c r="G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 customHeight="1">
      <c r="A799" s="1"/>
      <c r="B799" s="1"/>
      <c r="C799" s="1"/>
      <c r="D799" s="1"/>
      <c r="E799" s="1"/>
      <c r="F799" s="1"/>
      <c r="G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 customHeight="1">
      <c r="A800" s="1"/>
      <c r="B800" s="1"/>
      <c r="C800" s="1"/>
      <c r="D800" s="1"/>
      <c r="E800" s="1"/>
      <c r="F800" s="1"/>
      <c r="G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 customHeight="1">
      <c r="A801" s="1"/>
      <c r="B801" s="1"/>
      <c r="C801" s="1"/>
      <c r="D801" s="1"/>
      <c r="E801" s="1"/>
      <c r="F801" s="1"/>
      <c r="G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 customHeight="1">
      <c r="A802" s="1"/>
      <c r="B802" s="1"/>
      <c r="C802" s="1"/>
      <c r="D802" s="1"/>
      <c r="E802" s="1"/>
      <c r="F802" s="1"/>
      <c r="G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 customHeight="1">
      <c r="A803" s="1"/>
      <c r="B803" s="1"/>
      <c r="C803" s="1"/>
      <c r="D803" s="1"/>
      <c r="E803" s="1"/>
      <c r="F803" s="1"/>
      <c r="G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 customHeight="1">
      <c r="A804" s="1"/>
      <c r="B804" s="1"/>
      <c r="C804" s="1"/>
      <c r="D804" s="1"/>
      <c r="E804" s="1"/>
      <c r="F804" s="1"/>
      <c r="G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 customHeight="1">
      <c r="A805" s="1"/>
      <c r="B805" s="1"/>
      <c r="C805" s="1"/>
      <c r="D805" s="1"/>
      <c r="E805" s="1"/>
      <c r="F805" s="1"/>
      <c r="G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 customHeight="1">
      <c r="A806" s="1"/>
      <c r="B806" s="1"/>
      <c r="C806" s="1"/>
      <c r="D806" s="1"/>
      <c r="E806" s="1"/>
      <c r="F806" s="1"/>
      <c r="G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 customHeight="1">
      <c r="A807" s="1"/>
      <c r="B807" s="1"/>
      <c r="C807" s="1"/>
      <c r="D807" s="1"/>
      <c r="E807" s="1"/>
      <c r="F807" s="1"/>
      <c r="G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 customHeight="1">
      <c r="A808" s="1"/>
      <c r="B808" s="1"/>
      <c r="C808" s="1"/>
      <c r="D808" s="1"/>
      <c r="E808" s="1"/>
      <c r="F808" s="1"/>
      <c r="G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 customHeight="1">
      <c r="A809" s="1"/>
      <c r="B809" s="1"/>
      <c r="C809" s="1"/>
      <c r="D809" s="1"/>
      <c r="E809" s="1"/>
      <c r="F809" s="1"/>
      <c r="G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 customHeight="1">
      <c r="A810" s="1"/>
      <c r="B810" s="1"/>
      <c r="C810" s="1"/>
      <c r="D810" s="1"/>
      <c r="E810" s="1"/>
      <c r="F810" s="1"/>
      <c r="G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 customHeight="1">
      <c r="A811" s="1"/>
      <c r="B811" s="1"/>
      <c r="C811" s="1"/>
      <c r="D811" s="1"/>
      <c r="E811" s="1"/>
      <c r="F811" s="1"/>
      <c r="G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 customHeight="1">
      <c r="A812" s="1"/>
      <c r="B812" s="1"/>
      <c r="C812" s="1"/>
      <c r="D812" s="1"/>
      <c r="E812" s="1"/>
      <c r="F812" s="1"/>
      <c r="G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 customHeight="1">
      <c r="A813" s="1"/>
      <c r="B813" s="1"/>
      <c r="C813" s="1"/>
      <c r="D813" s="1"/>
      <c r="E813" s="1"/>
      <c r="F813" s="1"/>
      <c r="G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 customHeight="1">
      <c r="A814" s="1"/>
      <c r="B814" s="1"/>
      <c r="C814" s="1"/>
      <c r="D814" s="1"/>
      <c r="E814" s="1"/>
      <c r="F814" s="1"/>
      <c r="G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 customHeight="1">
      <c r="A815" s="1"/>
      <c r="B815" s="1"/>
      <c r="C815" s="1"/>
      <c r="D815" s="1"/>
      <c r="E815" s="1"/>
      <c r="F815" s="1"/>
      <c r="G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 customHeight="1">
      <c r="A816" s="1"/>
      <c r="B816" s="1"/>
      <c r="C816" s="1"/>
      <c r="D816" s="1"/>
      <c r="E816" s="1"/>
      <c r="F816" s="1"/>
      <c r="G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 customHeight="1">
      <c r="A817" s="1"/>
      <c r="B817" s="1"/>
      <c r="C817" s="1"/>
      <c r="D817" s="1"/>
      <c r="E817" s="1"/>
      <c r="F817" s="1"/>
      <c r="G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 customHeight="1">
      <c r="A818" s="1"/>
      <c r="B818" s="1"/>
      <c r="C818" s="1"/>
      <c r="D818" s="1"/>
      <c r="E818" s="1"/>
      <c r="F818" s="1"/>
      <c r="G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 customHeight="1">
      <c r="A819" s="1"/>
      <c r="B819" s="1"/>
      <c r="C819" s="1"/>
      <c r="D819" s="1"/>
      <c r="E819" s="1"/>
      <c r="F819" s="1"/>
      <c r="G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 customHeight="1">
      <c r="A820" s="1"/>
      <c r="B820" s="1"/>
      <c r="C820" s="1"/>
      <c r="D820" s="1"/>
      <c r="E820" s="1"/>
      <c r="F820" s="1"/>
      <c r="G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 customHeight="1">
      <c r="A821" s="1"/>
      <c r="B821" s="1"/>
      <c r="C821" s="1"/>
      <c r="D821" s="1"/>
      <c r="E821" s="1"/>
      <c r="F821" s="1"/>
      <c r="G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 customHeight="1">
      <c r="A822" s="1"/>
      <c r="B822" s="1"/>
      <c r="C822" s="1"/>
      <c r="D822" s="1"/>
      <c r="E822" s="1"/>
      <c r="F822" s="1"/>
      <c r="G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 customHeight="1">
      <c r="A823" s="1"/>
      <c r="B823" s="1"/>
      <c r="C823" s="1"/>
      <c r="D823" s="1"/>
      <c r="E823" s="1"/>
      <c r="F823" s="1"/>
      <c r="G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 customHeight="1">
      <c r="A824" s="1"/>
      <c r="B824" s="1"/>
      <c r="C824" s="1"/>
      <c r="D824" s="1"/>
      <c r="E824" s="1"/>
      <c r="F824" s="1"/>
      <c r="G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 customHeight="1">
      <c r="A825" s="1"/>
      <c r="B825" s="1"/>
      <c r="C825" s="1"/>
      <c r="D825" s="1"/>
      <c r="E825" s="1"/>
      <c r="F825" s="1"/>
      <c r="G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 customHeight="1">
      <c r="A826" s="1"/>
      <c r="B826" s="1"/>
      <c r="C826" s="1"/>
      <c r="D826" s="1"/>
      <c r="E826" s="1"/>
      <c r="F826" s="1"/>
      <c r="G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 customHeight="1">
      <c r="A827" s="1"/>
      <c r="B827" s="1"/>
      <c r="C827" s="1"/>
      <c r="D827" s="1"/>
      <c r="E827" s="1"/>
      <c r="F827" s="1"/>
      <c r="G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 customHeight="1">
      <c r="A828" s="1"/>
      <c r="B828" s="1"/>
      <c r="C828" s="1"/>
      <c r="D828" s="1"/>
      <c r="E828" s="1"/>
      <c r="F828" s="1"/>
      <c r="G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 customHeight="1">
      <c r="A829" s="1"/>
      <c r="B829" s="1"/>
      <c r="C829" s="1"/>
      <c r="D829" s="1"/>
      <c r="E829" s="1"/>
      <c r="F829" s="1"/>
      <c r="G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 customHeight="1">
      <c r="A830" s="1"/>
      <c r="B830" s="1"/>
      <c r="C830" s="1"/>
      <c r="D830" s="1"/>
      <c r="E830" s="1"/>
      <c r="F830" s="1"/>
      <c r="G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 customHeight="1">
      <c r="A831" s="1"/>
      <c r="B831" s="1"/>
      <c r="C831" s="1"/>
      <c r="D831" s="1"/>
      <c r="E831" s="1"/>
      <c r="F831" s="1"/>
      <c r="G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 customHeight="1">
      <c r="A832" s="1"/>
      <c r="B832" s="1"/>
      <c r="C832" s="1"/>
      <c r="D832" s="1"/>
      <c r="E832" s="1"/>
      <c r="F832" s="1"/>
      <c r="G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 customHeight="1">
      <c r="A833" s="1"/>
      <c r="B833" s="1"/>
      <c r="C833" s="1"/>
      <c r="D833" s="1"/>
      <c r="E833" s="1"/>
      <c r="F833" s="1"/>
      <c r="G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 customHeight="1">
      <c r="A834" s="1"/>
      <c r="B834" s="1"/>
      <c r="C834" s="1"/>
      <c r="D834" s="1"/>
      <c r="E834" s="1"/>
      <c r="F834" s="1"/>
      <c r="G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 customHeight="1">
      <c r="A835" s="1"/>
      <c r="B835" s="1"/>
      <c r="C835" s="1"/>
      <c r="D835" s="1"/>
      <c r="E835" s="1"/>
      <c r="F835" s="1"/>
      <c r="G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 customHeight="1">
      <c r="A836" s="1"/>
      <c r="B836" s="1"/>
      <c r="C836" s="1"/>
      <c r="D836" s="1"/>
      <c r="E836" s="1"/>
      <c r="F836" s="1"/>
      <c r="G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 customHeight="1">
      <c r="A837" s="1"/>
      <c r="B837" s="1"/>
      <c r="C837" s="1"/>
      <c r="D837" s="1"/>
      <c r="E837" s="1"/>
      <c r="F837" s="1"/>
      <c r="G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 customHeight="1">
      <c r="A838" s="1"/>
      <c r="B838" s="1"/>
      <c r="C838" s="1"/>
      <c r="D838" s="1"/>
      <c r="E838" s="1"/>
      <c r="F838" s="1"/>
      <c r="G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 customHeight="1">
      <c r="A839" s="1"/>
      <c r="B839" s="1"/>
      <c r="C839" s="1"/>
      <c r="D839" s="1"/>
      <c r="E839" s="1"/>
      <c r="F839" s="1"/>
      <c r="G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 customHeight="1">
      <c r="A840" s="1"/>
      <c r="B840" s="1"/>
      <c r="C840" s="1"/>
      <c r="D840" s="1"/>
      <c r="E840" s="1"/>
      <c r="F840" s="1"/>
      <c r="G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 customHeight="1">
      <c r="A841" s="1"/>
      <c r="B841" s="1"/>
      <c r="C841" s="1"/>
      <c r="D841" s="1"/>
      <c r="E841" s="1"/>
      <c r="F841" s="1"/>
      <c r="G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 customHeight="1">
      <c r="A842" s="1"/>
      <c r="B842" s="1"/>
      <c r="C842" s="1"/>
      <c r="D842" s="1"/>
      <c r="E842" s="1"/>
      <c r="F842" s="1"/>
      <c r="G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 customHeight="1">
      <c r="A843" s="1"/>
      <c r="B843" s="1"/>
      <c r="C843" s="1"/>
      <c r="D843" s="1"/>
      <c r="E843" s="1"/>
      <c r="F843" s="1"/>
      <c r="G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 customHeight="1">
      <c r="A844" s="1"/>
      <c r="B844" s="1"/>
      <c r="C844" s="1"/>
      <c r="D844" s="1"/>
      <c r="E844" s="1"/>
      <c r="F844" s="1"/>
      <c r="G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 customHeight="1">
      <c r="A845" s="1"/>
      <c r="B845" s="1"/>
      <c r="C845" s="1"/>
      <c r="D845" s="1"/>
      <c r="E845" s="1"/>
      <c r="F845" s="1"/>
      <c r="G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 customHeight="1">
      <c r="A846" s="1"/>
      <c r="B846" s="1"/>
      <c r="C846" s="1"/>
      <c r="D846" s="1"/>
      <c r="E846" s="1"/>
      <c r="F846" s="1"/>
      <c r="G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 customHeight="1">
      <c r="A847" s="1"/>
      <c r="B847" s="1"/>
      <c r="C847" s="1"/>
      <c r="D847" s="1"/>
      <c r="E847" s="1"/>
      <c r="F847" s="1"/>
      <c r="G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 customHeight="1">
      <c r="A848" s="1"/>
      <c r="B848" s="1"/>
      <c r="C848" s="1"/>
      <c r="D848" s="1"/>
      <c r="E848" s="1"/>
      <c r="F848" s="1"/>
      <c r="G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 customHeight="1">
      <c r="A849" s="1"/>
      <c r="B849" s="1"/>
      <c r="C849" s="1"/>
      <c r="D849" s="1"/>
      <c r="E849" s="1"/>
      <c r="F849" s="1"/>
      <c r="G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 customHeight="1">
      <c r="A850" s="1"/>
      <c r="B850" s="1"/>
      <c r="C850" s="1"/>
      <c r="D850" s="1"/>
      <c r="E850" s="1"/>
      <c r="F850" s="1"/>
      <c r="G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 customHeight="1">
      <c r="A851" s="1"/>
      <c r="B851" s="1"/>
      <c r="C851" s="1"/>
      <c r="D851" s="1"/>
      <c r="E851" s="1"/>
      <c r="F851" s="1"/>
      <c r="G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 customHeight="1">
      <c r="A852" s="1"/>
      <c r="B852" s="1"/>
      <c r="C852" s="1"/>
      <c r="D852" s="1"/>
      <c r="E852" s="1"/>
      <c r="F852" s="1"/>
      <c r="G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 customHeight="1">
      <c r="A853" s="1"/>
      <c r="B853" s="1"/>
      <c r="C853" s="1"/>
      <c r="D853" s="1"/>
      <c r="E853" s="1"/>
      <c r="F853" s="1"/>
      <c r="G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 customHeight="1">
      <c r="A854" s="1"/>
      <c r="B854" s="1"/>
      <c r="C854" s="1"/>
      <c r="D854" s="1"/>
      <c r="E854" s="1"/>
      <c r="F854" s="1"/>
      <c r="G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 customHeight="1">
      <c r="A855" s="1"/>
      <c r="B855" s="1"/>
      <c r="C855" s="1"/>
      <c r="D855" s="1"/>
      <c r="E855" s="1"/>
      <c r="F855" s="1"/>
      <c r="G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 customHeight="1">
      <c r="A856" s="1"/>
      <c r="B856" s="1"/>
      <c r="C856" s="1"/>
      <c r="D856" s="1"/>
      <c r="E856" s="1"/>
      <c r="F856" s="1"/>
      <c r="G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 customHeight="1">
      <c r="A857" s="1"/>
      <c r="B857" s="1"/>
      <c r="C857" s="1"/>
      <c r="D857" s="1"/>
      <c r="E857" s="1"/>
      <c r="F857" s="1"/>
      <c r="G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 customHeight="1">
      <c r="A858" s="1"/>
      <c r="B858" s="1"/>
      <c r="C858" s="1"/>
      <c r="D858" s="1"/>
      <c r="E858" s="1"/>
      <c r="F858" s="1"/>
      <c r="G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 customHeight="1">
      <c r="A859" s="1"/>
      <c r="B859" s="1"/>
      <c r="C859" s="1"/>
      <c r="D859" s="1"/>
      <c r="E859" s="1"/>
      <c r="F859" s="1"/>
      <c r="G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 customHeight="1">
      <c r="A860" s="1"/>
      <c r="B860" s="1"/>
      <c r="C860" s="1"/>
      <c r="D860" s="1"/>
      <c r="E860" s="1"/>
      <c r="F860" s="1"/>
      <c r="G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 customHeight="1">
      <c r="A861" s="1"/>
      <c r="B861" s="1"/>
      <c r="C861" s="1"/>
      <c r="D861" s="1"/>
      <c r="E861" s="1"/>
      <c r="F861" s="1"/>
      <c r="G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 customHeight="1">
      <c r="A862" s="1"/>
      <c r="B862" s="1"/>
      <c r="C862" s="1"/>
      <c r="D862" s="1"/>
      <c r="E862" s="1"/>
      <c r="F862" s="1"/>
      <c r="G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 customHeight="1">
      <c r="A863" s="1"/>
      <c r="B863" s="1"/>
      <c r="C863" s="1"/>
      <c r="D863" s="1"/>
      <c r="E863" s="1"/>
      <c r="F863" s="1"/>
      <c r="G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 customHeight="1">
      <c r="A864" s="1"/>
      <c r="B864" s="1"/>
      <c r="C864" s="1"/>
      <c r="D864" s="1"/>
      <c r="E864" s="1"/>
      <c r="F864" s="1"/>
      <c r="G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 customHeight="1">
      <c r="A865" s="1"/>
      <c r="B865" s="1"/>
      <c r="C865" s="1"/>
      <c r="D865" s="1"/>
      <c r="E865" s="1"/>
      <c r="F865" s="1"/>
      <c r="G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 customHeight="1">
      <c r="A866" s="1"/>
      <c r="B866" s="1"/>
      <c r="C866" s="1"/>
      <c r="D866" s="1"/>
      <c r="E866" s="1"/>
      <c r="F866" s="1"/>
      <c r="G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 customHeight="1">
      <c r="A867" s="1"/>
      <c r="B867" s="1"/>
      <c r="C867" s="1"/>
      <c r="D867" s="1"/>
      <c r="E867" s="1"/>
      <c r="F867" s="1"/>
      <c r="G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 customHeight="1">
      <c r="A868" s="1"/>
      <c r="B868" s="1"/>
      <c r="C868" s="1"/>
      <c r="D868" s="1"/>
      <c r="E868" s="1"/>
      <c r="F868" s="1"/>
      <c r="G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 customHeight="1">
      <c r="A869" s="1"/>
      <c r="B869" s="1"/>
      <c r="C869" s="1"/>
      <c r="D869" s="1"/>
      <c r="E869" s="1"/>
      <c r="F869" s="1"/>
      <c r="G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 customHeight="1">
      <c r="A870" s="1"/>
      <c r="B870" s="1"/>
      <c r="C870" s="1"/>
      <c r="D870" s="1"/>
      <c r="E870" s="1"/>
      <c r="F870" s="1"/>
      <c r="G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 customHeight="1">
      <c r="A871" s="1"/>
      <c r="B871" s="1"/>
      <c r="C871" s="1"/>
      <c r="D871" s="1"/>
      <c r="E871" s="1"/>
      <c r="F871" s="1"/>
      <c r="G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 customHeight="1">
      <c r="A872" s="1"/>
      <c r="B872" s="1"/>
      <c r="C872" s="1"/>
      <c r="D872" s="1"/>
      <c r="E872" s="1"/>
      <c r="F872" s="1"/>
      <c r="G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 customHeight="1">
      <c r="A873" s="1"/>
      <c r="B873" s="1"/>
      <c r="C873" s="1"/>
      <c r="D873" s="1"/>
      <c r="E873" s="1"/>
      <c r="F873" s="1"/>
      <c r="G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 customHeight="1">
      <c r="A874" s="1"/>
      <c r="B874" s="1"/>
      <c r="C874" s="1"/>
      <c r="D874" s="1"/>
      <c r="E874" s="1"/>
      <c r="F874" s="1"/>
      <c r="G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 customHeight="1">
      <c r="A875" s="1"/>
      <c r="B875" s="1"/>
      <c r="C875" s="1"/>
      <c r="D875" s="1"/>
      <c r="E875" s="1"/>
      <c r="F875" s="1"/>
      <c r="G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 customHeight="1">
      <c r="A876" s="1"/>
      <c r="B876" s="1"/>
      <c r="C876" s="1"/>
      <c r="D876" s="1"/>
      <c r="E876" s="1"/>
      <c r="F876" s="1"/>
      <c r="G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 customHeight="1">
      <c r="A877" s="1"/>
      <c r="B877" s="1"/>
      <c r="C877" s="1"/>
      <c r="D877" s="1"/>
      <c r="E877" s="1"/>
      <c r="F877" s="1"/>
      <c r="G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 customHeight="1">
      <c r="A878" s="1"/>
      <c r="B878" s="1"/>
      <c r="C878" s="1"/>
      <c r="D878" s="1"/>
      <c r="E878" s="1"/>
      <c r="F878" s="1"/>
      <c r="G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 customHeight="1">
      <c r="A879" s="1"/>
      <c r="B879" s="1"/>
      <c r="C879" s="1"/>
      <c r="D879" s="1"/>
      <c r="E879" s="1"/>
      <c r="F879" s="1"/>
      <c r="G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 customHeight="1">
      <c r="A880" s="1"/>
      <c r="B880" s="1"/>
      <c r="C880" s="1"/>
      <c r="D880" s="1"/>
      <c r="E880" s="1"/>
      <c r="F880" s="1"/>
      <c r="G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 customHeight="1">
      <c r="A881" s="1"/>
      <c r="B881" s="1"/>
      <c r="C881" s="1"/>
      <c r="D881" s="1"/>
      <c r="E881" s="1"/>
      <c r="F881" s="1"/>
      <c r="G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 customHeight="1">
      <c r="A882" s="1"/>
      <c r="B882" s="1"/>
      <c r="C882" s="1"/>
      <c r="D882" s="1"/>
      <c r="E882" s="1"/>
      <c r="F882" s="1"/>
      <c r="G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 customHeight="1">
      <c r="A883" s="1"/>
      <c r="B883" s="1"/>
      <c r="C883" s="1"/>
      <c r="D883" s="1"/>
      <c r="E883" s="1"/>
      <c r="F883" s="1"/>
      <c r="G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 customHeight="1">
      <c r="A884" s="1"/>
      <c r="B884" s="1"/>
      <c r="C884" s="1"/>
      <c r="D884" s="1"/>
      <c r="E884" s="1"/>
      <c r="F884" s="1"/>
      <c r="G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 customHeight="1">
      <c r="A885" s="1"/>
      <c r="B885" s="1"/>
      <c r="C885" s="1"/>
      <c r="D885" s="1"/>
      <c r="E885" s="1"/>
      <c r="F885" s="1"/>
      <c r="G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 customHeight="1">
      <c r="A886" s="1"/>
      <c r="B886" s="1"/>
      <c r="C886" s="1"/>
      <c r="D886" s="1"/>
      <c r="E886" s="1"/>
      <c r="F886" s="1"/>
      <c r="G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 customHeight="1">
      <c r="A887" s="1"/>
      <c r="B887" s="1"/>
      <c r="C887" s="1"/>
      <c r="D887" s="1"/>
      <c r="E887" s="1"/>
      <c r="F887" s="1"/>
      <c r="G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 customHeight="1">
      <c r="A888" s="1"/>
      <c r="B888" s="1"/>
      <c r="C888" s="1"/>
      <c r="D888" s="1"/>
      <c r="E888" s="1"/>
      <c r="F888" s="1"/>
      <c r="G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 customHeight="1">
      <c r="A889" s="1"/>
      <c r="B889" s="1"/>
      <c r="C889" s="1"/>
      <c r="D889" s="1"/>
      <c r="E889" s="1"/>
      <c r="F889" s="1"/>
      <c r="G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 customHeight="1">
      <c r="A890" s="1"/>
      <c r="B890" s="1"/>
      <c r="C890" s="1"/>
      <c r="D890" s="1"/>
      <c r="E890" s="1"/>
      <c r="F890" s="1"/>
      <c r="G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 customHeight="1">
      <c r="A891" s="1"/>
      <c r="B891" s="1"/>
      <c r="C891" s="1"/>
      <c r="D891" s="1"/>
      <c r="E891" s="1"/>
      <c r="F891" s="1"/>
      <c r="G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 customHeight="1">
      <c r="A892" s="1"/>
      <c r="B892" s="1"/>
      <c r="C892" s="1"/>
      <c r="D892" s="1"/>
      <c r="E892" s="1"/>
      <c r="F892" s="1"/>
      <c r="G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 customHeight="1">
      <c r="A893" s="1"/>
      <c r="B893" s="1"/>
      <c r="C893" s="1"/>
      <c r="D893" s="1"/>
      <c r="E893" s="1"/>
      <c r="F893" s="1"/>
      <c r="G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 customHeight="1">
      <c r="A894" s="1"/>
      <c r="B894" s="1"/>
      <c r="C894" s="1"/>
      <c r="D894" s="1"/>
      <c r="E894" s="1"/>
      <c r="F894" s="1"/>
      <c r="G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 customHeight="1">
      <c r="A895" s="1"/>
      <c r="B895" s="1"/>
      <c r="C895" s="1"/>
      <c r="D895" s="1"/>
      <c r="E895" s="1"/>
      <c r="F895" s="1"/>
      <c r="G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 customHeight="1">
      <c r="A896" s="1"/>
      <c r="B896" s="1"/>
      <c r="C896" s="1"/>
      <c r="D896" s="1"/>
      <c r="E896" s="1"/>
      <c r="F896" s="1"/>
      <c r="G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 customHeight="1">
      <c r="A897" s="1"/>
      <c r="B897" s="1"/>
      <c r="C897" s="1"/>
      <c r="D897" s="1"/>
      <c r="E897" s="1"/>
      <c r="F897" s="1"/>
      <c r="G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 customHeight="1">
      <c r="A898" s="1"/>
      <c r="B898" s="1"/>
      <c r="C898" s="1"/>
      <c r="D898" s="1"/>
      <c r="E898" s="1"/>
      <c r="F898" s="1"/>
      <c r="G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 customHeight="1">
      <c r="A899" s="1"/>
      <c r="B899" s="1"/>
      <c r="C899" s="1"/>
      <c r="D899" s="1"/>
      <c r="E899" s="1"/>
      <c r="F899" s="1"/>
      <c r="G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 customHeight="1">
      <c r="A900" s="1"/>
      <c r="B900" s="1"/>
      <c r="C900" s="1"/>
      <c r="D900" s="1"/>
      <c r="E900" s="1"/>
      <c r="F900" s="1"/>
      <c r="G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 customHeight="1">
      <c r="A901" s="1"/>
      <c r="B901" s="1"/>
      <c r="C901" s="1"/>
      <c r="D901" s="1"/>
      <c r="E901" s="1"/>
      <c r="F901" s="1"/>
      <c r="G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 customHeight="1">
      <c r="A902" s="1"/>
      <c r="B902" s="1"/>
      <c r="C902" s="1"/>
      <c r="D902" s="1"/>
      <c r="E902" s="1"/>
      <c r="F902" s="1"/>
      <c r="G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 customHeight="1">
      <c r="A903" s="1"/>
      <c r="B903" s="1"/>
      <c r="C903" s="1"/>
      <c r="D903" s="1"/>
      <c r="E903" s="1"/>
      <c r="F903" s="1"/>
      <c r="G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 customHeight="1">
      <c r="A904" s="1"/>
      <c r="B904" s="1"/>
      <c r="C904" s="1"/>
      <c r="D904" s="1"/>
      <c r="E904" s="1"/>
      <c r="F904" s="1"/>
      <c r="G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 customHeight="1">
      <c r="A905" s="1"/>
      <c r="B905" s="1"/>
      <c r="C905" s="1"/>
      <c r="D905" s="1"/>
      <c r="E905" s="1"/>
      <c r="F905" s="1"/>
      <c r="G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 customHeight="1">
      <c r="A906" s="1"/>
      <c r="B906" s="1"/>
      <c r="C906" s="1"/>
      <c r="D906" s="1"/>
      <c r="E906" s="1"/>
      <c r="F906" s="1"/>
      <c r="G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 customHeight="1">
      <c r="A907" s="1"/>
      <c r="B907" s="1"/>
      <c r="C907" s="1"/>
      <c r="D907" s="1"/>
      <c r="E907" s="1"/>
      <c r="F907" s="1"/>
      <c r="G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 customHeight="1">
      <c r="A908" s="1"/>
      <c r="B908" s="1"/>
      <c r="C908" s="1"/>
      <c r="D908" s="1"/>
      <c r="E908" s="1"/>
      <c r="F908" s="1"/>
      <c r="G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 customHeight="1">
      <c r="A909" s="1"/>
      <c r="B909" s="1"/>
      <c r="C909" s="1"/>
      <c r="D909" s="1"/>
      <c r="E909" s="1"/>
      <c r="F909" s="1"/>
      <c r="G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 customHeight="1">
      <c r="A910" s="1"/>
      <c r="B910" s="1"/>
      <c r="C910" s="1"/>
      <c r="D910" s="1"/>
      <c r="E910" s="1"/>
      <c r="F910" s="1"/>
      <c r="G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 customHeight="1">
      <c r="A911" s="1"/>
      <c r="B911" s="1"/>
      <c r="C911" s="1"/>
      <c r="D911" s="1"/>
      <c r="E911" s="1"/>
      <c r="F911" s="1"/>
      <c r="G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 customHeight="1">
      <c r="A912" s="1"/>
      <c r="B912" s="1"/>
      <c r="C912" s="1"/>
      <c r="D912" s="1"/>
      <c r="E912" s="1"/>
      <c r="F912" s="1"/>
      <c r="G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 customHeight="1">
      <c r="A913" s="1"/>
      <c r="B913" s="1"/>
      <c r="C913" s="1"/>
      <c r="D913" s="1"/>
      <c r="E913" s="1"/>
      <c r="F913" s="1"/>
      <c r="G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 customHeight="1">
      <c r="A914" s="1"/>
      <c r="B914" s="1"/>
      <c r="C914" s="1"/>
      <c r="D914" s="1"/>
      <c r="E914" s="1"/>
      <c r="F914" s="1"/>
      <c r="G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 customHeight="1">
      <c r="A915" s="1"/>
      <c r="B915" s="1"/>
      <c r="C915" s="1"/>
      <c r="D915" s="1"/>
      <c r="E915" s="1"/>
      <c r="F915" s="1"/>
      <c r="G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 customHeight="1">
      <c r="A916" s="1"/>
      <c r="B916" s="1"/>
      <c r="C916" s="1"/>
      <c r="D916" s="1"/>
      <c r="E916" s="1"/>
      <c r="F916" s="1"/>
      <c r="G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 customHeight="1">
      <c r="A917" s="1"/>
      <c r="B917" s="1"/>
      <c r="C917" s="1"/>
      <c r="D917" s="1"/>
      <c r="E917" s="1"/>
      <c r="F917" s="1"/>
      <c r="G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 customHeight="1">
      <c r="A918" s="1"/>
      <c r="B918" s="1"/>
      <c r="C918" s="1"/>
      <c r="D918" s="1"/>
      <c r="E918" s="1"/>
      <c r="F918" s="1"/>
      <c r="G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 customHeight="1">
      <c r="A919" s="1"/>
      <c r="B919" s="1"/>
      <c r="C919" s="1"/>
      <c r="D919" s="1"/>
      <c r="E919" s="1"/>
      <c r="F919" s="1"/>
      <c r="G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 customHeight="1">
      <c r="A920" s="1"/>
      <c r="B920" s="1"/>
      <c r="C920" s="1"/>
      <c r="D920" s="1"/>
      <c r="E920" s="1"/>
      <c r="F920" s="1"/>
      <c r="G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 customHeight="1">
      <c r="A921" s="1"/>
      <c r="B921" s="1"/>
      <c r="C921" s="1"/>
      <c r="D921" s="1"/>
      <c r="E921" s="1"/>
      <c r="F921" s="1"/>
      <c r="G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 customHeight="1">
      <c r="A922" s="1"/>
      <c r="B922" s="1"/>
      <c r="C922" s="1"/>
      <c r="D922" s="1"/>
      <c r="E922" s="1"/>
      <c r="F922" s="1"/>
      <c r="G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 customHeight="1">
      <c r="A923" s="1"/>
      <c r="B923" s="1"/>
      <c r="C923" s="1"/>
      <c r="D923" s="1"/>
      <c r="E923" s="1"/>
      <c r="F923" s="1"/>
      <c r="G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 customHeight="1">
      <c r="A924" s="1"/>
      <c r="B924" s="1"/>
      <c r="C924" s="1"/>
      <c r="D924" s="1"/>
      <c r="E924" s="1"/>
      <c r="F924" s="1"/>
      <c r="G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 customHeight="1">
      <c r="A925" s="1"/>
      <c r="B925" s="1"/>
      <c r="C925" s="1"/>
      <c r="D925" s="1"/>
      <c r="E925" s="1"/>
      <c r="F925" s="1"/>
      <c r="G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 customHeight="1">
      <c r="A926" s="1"/>
      <c r="B926" s="1"/>
      <c r="C926" s="1"/>
      <c r="D926" s="1"/>
      <c r="E926" s="1"/>
      <c r="F926" s="1"/>
      <c r="G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 customHeight="1">
      <c r="A927" s="1"/>
      <c r="B927" s="1"/>
      <c r="C927" s="1"/>
      <c r="D927" s="1"/>
      <c r="E927" s="1"/>
      <c r="F927" s="1"/>
      <c r="G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 customHeight="1">
      <c r="A928" s="1"/>
      <c r="B928" s="1"/>
      <c r="C928" s="1"/>
      <c r="D928" s="1"/>
      <c r="E928" s="1"/>
      <c r="F928" s="1"/>
      <c r="G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 customHeight="1">
      <c r="A929" s="1"/>
      <c r="B929" s="1"/>
      <c r="C929" s="1"/>
      <c r="D929" s="1"/>
      <c r="E929" s="1"/>
      <c r="F929" s="1"/>
      <c r="G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 customHeight="1">
      <c r="A930" s="1"/>
      <c r="B930" s="1"/>
      <c r="C930" s="1"/>
      <c r="D930" s="1"/>
      <c r="E930" s="1"/>
      <c r="F930" s="1"/>
      <c r="G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 customHeight="1">
      <c r="A931" s="1"/>
      <c r="B931" s="1"/>
      <c r="C931" s="1"/>
      <c r="D931" s="1"/>
      <c r="E931" s="1"/>
      <c r="F931" s="1"/>
      <c r="G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 customHeight="1">
      <c r="A932" s="1"/>
      <c r="B932" s="1"/>
      <c r="C932" s="1"/>
      <c r="D932" s="1"/>
      <c r="E932" s="1"/>
      <c r="F932" s="1"/>
      <c r="G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 customHeight="1">
      <c r="A933" s="1"/>
      <c r="B933" s="1"/>
      <c r="C933" s="1"/>
      <c r="D933" s="1"/>
      <c r="E933" s="1"/>
      <c r="F933" s="1"/>
      <c r="G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 customHeight="1">
      <c r="A934" s="1"/>
      <c r="B934" s="1"/>
      <c r="C934" s="1"/>
      <c r="D934" s="1"/>
      <c r="E934" s="1"/>
      <c r="F934" s="1"/>
      <c r="G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 customHeight="1">
      <c r="A935" s="1"/>
      <c r="B935" s="1"/>
      <c r="C935" s="1"/>
      <c r="D935" s="1"/>
      <c r="E935" s="1"/>
      <c r="F935" s="1"/>
      <c r="G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 customHeight="1">
      <c r="A936" s="1"/>
      <c r="B936" s="1"/>
      <c r="C936" s="1"/>
      <c r="D936" s="1"/>
      <c r="E936" s="1"/>
      <c r="F936" s="1"/>
      <c r="G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 customHeight="1">
      <c r="A937" s="1"/>
      <c r="B937" s="1"/>
      <c r="C937" s="1"/>
      <c r="D937" s="1"/>
      <c r="E937" s="1"/>
      <c r="F937" s="1"/>
      <c r="G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 customHeight="1">
      <c r="A938" s="1"/>
      <c r="B938" s="1"/>
      <c r="C938" s="1"/>
      <c r="D938" s="1"/>
      <c r="E938" s="1"/>
      <c r="F938" s="1"/>
      <c r="G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 customHeight="1">
      <c r="A939" s="1"/>
      <c r="B939" s="1"/>
      <c r="C939" s="1"/>
      <c r="D939" s="1"/>
      <c r="E939" s="1"/>
      <c r="F939" s="1"/>
      <c r="G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 customHeight="1">
      <c r="A940" s="1"/>
      <c r="B940" s="1"/>
      <c r="C940" s="1"/>
      <c r="D940" s="1"/>
      <c r="E940" s="1"/>
      <c r="F940" s="1"/>
      <c r="G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 customHeight="1">
      <c r="A941" s="1"/>
      <c r="B941" s="1"/>
      <c r="C941" s="1"/>
      <c r="D941" s="1"/>
      <c r="E941" s="1"/>
      <c r="F941" s="1"/>
      <c r="G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 customHeight="1">
      <c r="A942" s="1"/>
      <c r="B942" s="1"/>
      <c r="C942" s="1"/>
      <c r="D942" s="1"/>
      <c r="E942" s="1"/>
      <c r="F942" s="1"/>
      <c r="G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 customHeight="1">
      <c r="A943" s="1"/>
      <c r="B943" s="1"/>
      <c r="C943" s="1"/>
      <c r="D943" s="1"/>
      <c r="E943" s="1"/>
      <c r="F943" s="1"/>
      <c r="G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 customHeight="1">
      <c r="A944" s="1"/>
      <c r="B944" s="1"/>
      <c r="C944" s="1"/>
      <c r="D944" s="1"/>
      <c r="E944" s="1"/>
      <c r="F944" s="1"/>
      <c r="G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 customHeight="1">
      <c r="A945" s="1"/>
      <c r="B945" s="1"/>
      <c r="C945" s="1"/>
      <c r="D945" s="1"/>
      <c r="E945" s="1"/>
      <c r="F945" s="1"/>
      <c r="G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 customHeight="1">
      <c r="A946" s="1"/>
      <c r="B946" s="1"/>
      <c r="C946" s="1"/>
      <c r="D946" s="1"/>
      <c r="E946" s="1"/>
      <c r="F946" s="1"/>
      <c r="G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 customHeight="1">
      <c r="A947" s="1"/>
      <c r="B947" s="1"/>
      <c r="C947" s="1"/>
      <c r="D947" s="1"/>
      <c r="E947" s="1"/>
      <c r="F947" s="1"/>
      <c r="G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 customHeight="1">
      <c r="A948" s="1"/>
      <c r="B948" s="1"/>
      <c r="C948" s="1"/>
      <c r="D948" s="1"/>
      <c r="E948" s="1"/>
      <c r="F948" s="1"/>
      <c r="G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 customHeight="1">
      <c r="A949" s="1"/>
      <c r="B949" s="1"/>
      <c r="C949" s="1"/>
      <c r="D949" s="1"/>
      <c r="E949" s="1"/>
      <c r="F949" s="1"/>
      <c r="G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 customHeight="1">
      <c r="A950" s="1"/>
      <c r="B950" s="1"/>
      <c r="C950" s="1"/>
      <c r="D950" s="1"/>
      <c r="E950" s="1"/>
      <c r="F950" s="1"/>
      <c r="G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 customHeight="1">
      <c r="A951" s="1"/>
      <c r="B951" s="1"/>
      <c r="C951" s="1"/>
      <c r="D951" s="1"/>
      <c r="E951" s="1"/>
      <c r="F951" s="1"/>
      <c r="G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 customHeight="1">
      <c r="A952" s="1"/>
      <c r="B952" s="1"/>
      <c r="C952" s="1"/>
      <c r="D952" s="1"/>
      <c r="E952" s="1"/>
      <c r="F952" s="1"/>
      <c r="G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 customHeight="1">
      <c r="A953" s="1"/>
      <c r="B953" s="1"/>
      <c r="C953" s="1"/>
      <c r="D953" s="1"/>
      <c r="E953" s="1"/>
      <c r="F953" s="1"/>
      <c r="G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 customHeight="1">
      <c r="A954" s="1"/>
      <c r="B954" s="1"/>
      <c r="C954" s="1"/>
      <c r="D954" s="1"/>
      <c r="E954" s="1"/>
      <c r="F954" s="1"/>
      <c r="G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 customHeight="1">
      <c r="A955" s="1"/>
      <c r="B955" s="1"/>
      <c r="C955" s="1"/>
      <c r="D955" s="1"/>
      <c r="E955" s="1"/>
      <c r="F955" s="1"/>
      <c r="G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 customHeight="1">
      <c r="A956" s="1"/>
      <c r="B956" s="1"/>
      <c r="C956" s="1"/>
      <c r="D956" s="1"/>
      <c r="E956" s="1"/>
      <c r="F956" s="1"/>
      <c r="G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 customHeight="1">
      <c r="A957" s="1"/>
      <c r="B957" s="1"/>
      <c r="C957" s="1"/>
      <c r="D957" s="1"/>
      <c r="E957" s="1"/>
      <c r="F957" s="1"/>
      <c r="G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 customHeight="1">
      <c r="A958" s="1"/>
      <c r="B958" s="1"/>
      <c r="C958" s="1"/>
      <c r="D958" s="1"/>
      <c r="E958" s="1"/>
      <c r="F958" s="1"/>
      <c r="G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 customHeight="1">
      <c r="A959" s="1"/>
      <c r="B959" s="1"/>
      <c r="C959" s="1"/>
      <c r="D959" s="1"/>
      <c r="E959" s="1"/>
      <c r="F959" s="1"/>
      <c r="G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 customHeight="1">
      <c r="A960" s="1"/>
      <c r="B960" s="1"/>
      <c r="C960" s="1"/>
      <c r="D960" s="1"/>
      <c r="E960" s="1"/>
      <c r="F960" s="1"/>
      <c r="G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 customHeight="1">
      <c r="A961" s="1"/>
      <c r="B961" s="1"/>
      <c r="C961" s="1"/>
      <c r="D961" s="1"/>
      <c r="E961" s="1"/>
      <c r="F961" s="1"/>
      <c r="G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 customHeight="1">
      <c r="A962" s="1"/>
      <c r="B962" s="1"/>
      <c r="C962" s="1"/>
      <c r="D962" s="1"/>
      <c r="E962" s="1"/>
      <c r="F962" s="1"/>
      <c r="G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 customHeight="1">
      <c r="A963" s="1"/>
      <c r="B963" s="1"/>
      <c r="C963" s="1"/>
      <c r="D963" s="1"/>
      <c r="E963" s="1"/>
      <c r="F963" s="1"/>
      <c r="G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 customHeight="1">
      <c r="A964" s="1"/>
      <c r="B964" s="1"/>
      <c r="C964" s="1"/>
      <c r="D964" s="1"/>
      <c r="E964" s="1"/>
      <c r="F964" s="1"/>
      <c r="G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 customHeight="1">
      <c r="A965" s="1"/>
      <c r="B965" s="1"/>
      <c r="C965" s="1"/>
      <c r="D965" s="1"/>
      <c r="E965" s="1"/>
      <c r="F965" s="1"/>
      <c r="G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 customHeight="1">
      <c r="A966" s="1"/>
      <c r="B966" s="1"/>
      <c r="C966" s="1"/>
      <c r="D966" s="1"/>
      <c r="E966" s="1"/>
      <c r="F966" s="1"/>
      <c r="G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 customHeight="1">
      <c r="A967" s="1"/>
      <c r="B967" s="1"/>
      <c r="C967" s="1"/>
      <c r="D967" s="1"/>
      <c r="E967" s="1"/>
      <c r="F967" s="1"/>
      <c r="G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 customHeight="1">
      <c r="A968" s="1"/>
      <c r="B968" s="1"/>
      <c r="C968" s="1"/>
      <c r="D968" s="1"/>
      <c r="E968" s="1"/>
      <c r="F968" s="1"/>
      <c r="G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 customHeight="1">
      <c r="A969" s="1"/>
      <c r="B969" s="1"/>
      <c r="C969" s="1"/>
      <c r="D969" s="1"/>
      <c r="E969" s="1"/>
      <c r="F969" s="1"/>
      <c r="G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 customHeight="1">
      <c r="A970" s="1"/>
      <c r="B970" s="1"/>
      <c r="C970" s="1"/>
      <c r="D970" s="1"/>
      <c r="E970" s="1"/>
      <c r="F970" s="1"/>
      <c r="G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 customHeight="1">
      <c r="A971" s="1"/>
      <c r="B971" s="1"/>
      <c r="C971" s="1"/>
      <c r="D971" s="1"/>
      <c r="E971" s="1"/>
      <c r="F971" s="1"/>
      <c r="G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 customHeight="1">
      <c r="A972" s="1"/>
      <c r="B972" s="1"/>
      <c r="C972" s="1"/>
      <c r="D972" s="1"/>
      <c r="E972" s="1"/>
      <c r="F972" s="1"/>
      <c r="G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 customHeight="1">
      <c r="A973" s="1"/>
      <c r="B973" s="1"/>
      <c r="C973" s="1"/>
      <c r="D973" s="1"/>
      <c r="E973" s="1"/>
      <c r="F973" s="1"/>
      <c r="G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 customHeight="1">
      <c r="A974" s="1"/>
      <c r="B974" s="1"/>
      <c r="C974" s="1"/>
      <c r="D974" s="1"/>
      <c r="E974" s="1"/>
      <c r="F974" s="1"/>
      <c r="G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 customHeight="1">
      <c r="A975" s="1"/>
      <c r="B975" s="1"/>
      <c r="C975" s="1"/>
      <c r="D975" s="1"/>
      <c r="E975" s="1"/>
      <c r="F975" s="1"/>
      <c r="G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 customHeight="1">
      <c r="A976" s="1"/>
      <c r="B976" s="1"/>
      <c r="C976" s="1"/>
      <c r="D976" s="1"/>
      <c r="E976" s="1"/>
      <c r="F976" s="1"/>
      <c r="G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 customHeight="1">
      <c r="A977" s="1"/>
      <c r="B977" s="1"/>
      <c r="C977" s="1"/>
      <c r="D977" s="1"/>
      <c r="E977" s="1"/>
      <c r="F977" s="1"/>
      <c r="G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 customHeight="1">
      <c r="A978" s="1"/>
      <c r="B978" s="1"/>
      <c r="C978" s="1"/>
      <c r="D978" s="1"/>
      <c r="E978" s="1"/>
      <c r="F978" s="1"/>
      <c r="G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 customHeight="1">
      <c r="A979" s="1"/>
      <c r="B979" s="1"/>
      <c r="C979" s="1"/>
      <c r="D979" s="1"/>
      <c r="E979" s="1"/>
      <c r="F979" s="1"/>
      <c r="G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 customHeight="1">
      <c r="A980" s="1"/>
      <c r="B980" s="1"/>
      <c r="C980" s="1"/>
      <c r="D980" s="1"/>
      <c r="E980" s="1"/>
      <c r="F980" s="1"/>
      <c r="G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 customHeight="1">
      <c r="A981" s="1"/>
      <c r="B981" s="1"/>
      <c r="C981" s="1"/>
      <c r="D981" s="1"/>
      <c r="E981" s="1"/>
      <c r="F981" s="1"/>
      <c r="G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 customHeight="1">
      <c r="A982" s="1"/>
      <c r="B982" s="1"/>
      <c r="C982" s="1"/>
      <c r="D982" s="1"/>
      <c r="E982" s="1"/>
      <c r="F982" s="1"/>
      <c r="G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 customHeight="1">
      <c r="A983" s="1"/>
      <c r="B983" s="1"/>
      <c r="C983" s="1"/>
      <c r="D983" s="1"/>
      <c r="E983" s="1"/>
      <c r="F983" s="1"/>
      <c r="G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 customHeight="1">
      <c r="A984" s="1"/>
      <c r="B984" s="1"/>
      <c r="C984" s="1"/>
      <c r="D984" s="1"/>
      <c r="E984" s="1"/>
      <c r="F984" s="1"/>
      <c r="G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 customHeight="1">
      <c r="A985" s="1"/>
      <c r="B985" s="1"/>
      <c r="C985" s="1"/>
      <c r="D985" s="1"/>
      <c r="E985" s="1"/>
      <c r="F985" s="1"/>
      <c r="G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 customHeight="1">
      <c r="A986" s="1"/>
      <c r="B986" s="1"/>
      <c r="C986" s="1"/>
      <c r="D986" s="1"/>
      <c r="E986" s="1"/>
      <c r="F986" s="1"/>
      <c r="G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 customHeight="1">
      <c r="A987" s="1"/>
      <c r="B987" s="1"/>
      <c r="C987" s="1"/>
      <c r="D987" s="1"/>
      <c r="E987" s="1"/>
      <c r="F987" s="1"/>
      <c r="G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 customHeight="1">
      <c r="A988" s="1"/>
      <c r="B988" s="1"/>
      <c r="C988" s="1"/>
      <c r="D988" s="1"/>
      <c r="E988" s="1"/>
      <c r="F988" s="1"/>
      <c r="G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 customHeight="1">
      <c r="A989" s="1"/>
      <c r="B989" s="1"/>
      <c r="C989" s="1"/>
      <c r="D989" s="1"/>
      <c r="E989" s="1"/>
      <c r="F989" s="1"/>
      <c r="G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 customHeight="1"/>
    <row r="991" spans="1:17" ht="12.75" customHeight="1"/>
    <row r="992" spans="1:17" ht="12.75" customHeight="1"/>
    <row r="993" ht="12.75" customHeight="1"/>
    <row r="994" ht="12.75" customHeight="1"/>
    <row r="995" ht="12.75" customHeight="1"/>
  </sheetData>
  <mergeCells count="1">
    <mergeCell ref="A38:Q38"/>
  </mergeCells>
  <hyperlinks>
    <hyperlink ref="G49" r:id="rId1"/>
    <hyperlink ref="F45" r:id="rId2" display="reservas@atacamahostel.cl"/>
    <hyperlink ref="F46" r:id="rId3"/>
    <hyperlink ref="F5" r:id="rId4"/>
    <hyperlink ref="F9" r:id="rId5"/>
    <hyperlink ref="G11" r:id="rId6"/>
    <hyperlink ref="G12" r:id="rId7"/>
    <hyperlink ref="F21" r:id="rId8"/>
    <hyperlink ref="F26" r:id="rId9" display="contacto@casaroble.cl"/>
    <hyperlink ref="G31" r:id="rId10"/>
    <hyperlink ref="G32" r:id="rId11"/>
    <hyperlink ref="F31" r:id="rId12" display="mailto:tralkanbnb@gmail.com"/>
    <hyperlink ref="F32" r:id="rId13" display="mailto:tralkanbnb@gmail.com"/>
    <hyperlink ref="G3" r:id="rId14"/>
    <hyperlink ref="F3" r:id="rId15"/>
    <hyperlink ref="F8" r:id="rId16"/>
    <hyperlink ref="G8" r:id="rId17"/>
    <hyperlink ref="G23" r:id="rId18"/>
    <hyperlink ref="F28" r:id="rId19"/>
    <hyperlink ref="G28" r:id="rId20"/>
    <hyperlink ref="G43" r:id="rId21"/>
    <hyperlink ref="F43" r:id="rId22"/>
    <hyperlink ref="F4" r:id="rId23"/>
    <hyperlink ref="F6" r:id="rId24"/>
    <hyperlink ref="F19" r:id="rId25"/>
  </hyperlinks>
  <pageMargins left="0.7" right="0.7" top="0.75" bottom="0.75" header="0.3" footer="0.3"/>
  <pageSetup orientation="portrait" r:id="rId26"/>
  <tableParts count="1">
    <tablePart r:id="rId2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90"/>
  <sheetViews>
    <sheetView tabSelected="1" zoomScale="90" zoomScaleNormal="90" workbookViewId="0">
      <selection activeCell="X29" sqref="X29"/>
    </sheetView>
  </sheetViews>
  <sheetFormatPr baseColWidth="10" defaultColWidth="14.42578125" defaultRowHeight="15" customHeight="1"/>
  <cols>
    <col min="1" max="1" width="5.42578125" customWidth="1"/>
    <col min="2" max="2" width="16.5703125" customWidth="1"/>
    <col min="3" max="3" width="30.7109375" customWidth="1"/>
    <col min="4" max="4" width="20.140625" customWidth="1"/>
    <col min="5" max="5" width="32.7109375" customWidth="1"/>
    <col min="6" max="6" width="21.7109375" customWidth="1"/>
    <col min="7" max="7" width="37.140625" customWidth="1"/>
    <col min="8" max="8" width="32.85546875" customWidth="1"/>
    <col min="9" max="9" width="10" customWidth="1"/>
    <col min="10" max="10" width="12" customWidth="1"/>
    <col min="11" max="11" width="20.140625" customWidth="1"/>
    <col min="12" max="12" width="12.28515625" customWidth="1"/>
    <col min="13" max="13" width="12.7109375" customWidth="1"/>
    <col min="14" max="14" width="21.140625" customWidth="1"/>
    <col min="15" max="15" width="22.5703125" customWidth="1"/>
    <col min="16" max="16" width="20.140625" customWidth="1"/>
    <col min="17" max="17" width="24.85546875" customWidth="1"/>
    <col min="18" max="18" width="15.5703125" customWidth="1"/>
    <col min="19" max="26" width="10" customWidth="1"/>
  </cols>
  <sheetData>
    <row r="1" spans="1:18" ht="15" customHeight="1">
      <c r="A1" s="66" t="s">
        <v>0</v>
      </c>
      <c r="B1" s="67" t="s">
        <v>13</v>
      </c>
      <c r="C1" s="67" t="s">
        <v>357</v>
      </c>
      <c r="D1" s="67" t="s">
        <v>4</v>
      </c>
      <c r="E1" s="67" t="s">
        <v>1</v>
      </c>
      <c r="F1" s="67" t="s">
        <v>2</v>
      </c>
      <c r="G1" s="67" t="s">
        <v>7</v>
      </c>
      <c r="H1" s="67" t="s">
        <v>3</v>
      </c>
      <c r="I1" s="67" t="s">
        <v>5</v>
      </c>
      <c r="J1" s="67" t="s">
        <v>14</v>
      </c>
      <c r="K1" s="67" t="s">
        <v>15</v>
      </c>
      <c r="L1" s="67" t="s">
        <v>16</v>
      </c>
      <c r="M1" s="67" t="s">
        <v>17</v>
      </c>
      <c r="N1" s="67" t="s">
        <v>18</v>
      </c>
      <c r="O1" s="67" t="s">
        <v>10</v>
      </c>
      <c r="P1" s="67" t="s">
        <v>6</v>
      </c>
      <c r="Q1" s="67" t="s">
        <v>9</v>
      </c>
      <c r="R1" s="68" t="s">
        <v>19</v>
      </c>
    </row>
    <row r="2" spans="1:18" ht="15" customHeight="1">
      <c r="A2" s="21">
        <v>1</v>
      </c>
      <c r="B2" s="36" t="s">
        <v>29</v>
      </c>
      <c r="C2" s="21" t="s">
        <v>361</v>
      </c>
      <c r="D2" s="21" t="s">
        <v>362</v>
      </c>
      <c r="E2" s="21" t="s">
        <v>831</v>
      </c>
      <c r="F2" s="71" t="s">
        <v>829</v>
      </c>
      <c r="G2" s="22" t="s">
        <v>830</v>
      </c>
      <c r="H2" s="52" t="str">
        <f>HYPERLINK("http://www.aparthotelcambiaso.cl/","www.aparthotelcambiaso.cl")</f>
        <v>www.aparthotelcambiaso.cl</v>
      </c>
      <c r="I2" s="21" t="s">
        <v>8</v>
      </c>
      <c r="J2" s="21" t="s">
        <v>368</v>
      </c>
      <c r="K2" s="21">
        <v>0</v>
      </c>
      <c r="L2" s="21">
        <v>0</v>
      </c>
      <c r="M2" s="21">
        <v>103</v>
      </c>
      <c r="N2" s="21" t="s">
        <v>693</v>
      </c>
      <c r="O2" s="21" t="s">
        <v>369</v>
      </c>
      <c r="P2" s="21" t="s">
        <v>370</v>
      </c>
      <c r="Q2" s="21" t="s">
        <v>27</v>
      </c>
      <c r="R2" s="21"/>
    </row>
    <row r="3" spans="1:18" ht="15" customHeight="1">
      <c r="A3" s="21">
        <v>2</v>
      </c>
      <c r="B3" s="36" t="s">
        <v>29</v>
      </c>
      <c r="C3" s="21" t="s">
        <v>371</v>
      </c>
      <c r="D3" s="21" t="s">
        <v>362</v>
      </c>
      <c r="E3" s="21" t="s">
        <v>860</v>
      </c>
      <c r="F3" s="71">
        <v>978795791</v>
      </c>
      <c r="G3" s="22" t="s">
        <v>861</v>
      </c>
      <c r="H3" s="22" t="s">
        <v>694</v>
      </c>
      <c r="I3" s="21" t="s">
        <v>8</v>
      </c>
      <c r="J3" s="21" t="s">
        <v>378</v>
      </c>
      <c r="K3" s="21">
        <v>0</v>
      </c>
      <c r="L3" s="21">
        <v>0</v>
      </c>
      <c r="M3" s="21">
        <v>10</v>
      </c>
      <c r="N3" s="21" t="s">
        <v>379</v>
      </c>
      <c r="O3" s="21" t="s">
        <v>25</v>
      </c>
      <c r="P3" s="21" t="s">
        <v>380</v>
      </c>
      <c r="Q3" s="21" t="s">
        <v>27</v>
      </c>
      <c r="R3" s="21"/>
    </row>
    <row r="4" spans="1:18" ht="15" customHeight="1">
      <c r="A4" s="21">
        <v>3</v>
      </c>
      <c r="B4" s="36" t="s">
        <v>29</v>
      </c>
      <c r="C4" s="21" t="s">
        <v>371</v>
      </c>
      <c r="D4" s="21" t="s">
        <v>362</v>
      </c>
      <c r="E4" s="21" t="s">
        <v>381</v>
      </c>
      <c r="F4" s="71">
        <v>944534774</v>
      </c>
      <c r="G4" s="52" t="str">
        <f>HYPERLINK("mailto:reservas@apartamentoscapital.com","reservas@apartamentoscapital.com")</f>
        <v>reservas@apartamentoscapital.com</v>
      </c>
      <c r="H4" s="22" t="s">
        <v>694</v>
      </c>
      <c r="I4" s="21" t="s">
        <v>8</v>
      </c>
      <c r="J4" s="21" t="s">
        <v>384</v>
      </c>
      <c r="K4" s="21">
        <v>0</v>
      </c>
      <c r="L4" s="21">
        <v>0</v>
      </c>
      <c r="M4" s="21">
        <v>10</v>
      </c>
      <c r="N4" s="21" t="s">
        <v>251</v>
      </c>
      <c r="O4" s="21" t="s">
        <v>251</v>
      </c>
      <c r="P4" s="21" t="s">
        <v>862</v>
      </c>
      <c r="Q4" s="21"/>
      <c r="R4" s="21"/>
    </row>
    <row r="5" spans="1:18" ht="15" customHeight="1">
      <c r="A5" s="21">
        <v>4</v>
      </c>
      <c r="B5" s="36" t="s">
        <v>29</v>
      </c>
      <c r="C5" s="21" t="s">
        <v>387</v>
      </c>
      <c r="D5" s="21" t="s">
        <v>362</v>
      </c>
      <c r="E5" s="21" t="s">
        <v>388</v>
      </c>
      <c r="F5" s="71" t="s">
        <v>389</v>
      </c>
      <c r="G5" s="52" t="str">
        <f>HYPERLINK("mailto:santiago.plaza@hotmail.com","santiago.plaza@hotmail.com")</f>
        <v>santiago.plaza@hotmail.com</v>
      </c>
      <c r="H5" s="22" t="s">
        <v>864</v>
      </c>
      <c r="I5" s="21" t="s">
        <v>8</v>
      </c>
      <c r="J5" s="21" t="s">
        <v>391</v>
      </c>
      <c r="K5" s="21">
        <v>6</v>
      </c>
      <c r="L5" s="21">
        <v>6</v>
      </c>
      <c r="M5" s="21">
        <v>4</v>
      </c>
      <c r="N5" s="21" t="s">
        <v>251</v>
      </c>
      <c r="O5" s="21" t="s">
        <v>251</v>
      </c>
      <c r="P5" s="21" t="s">
        <v>863</v>
      </c>
      <c r="Q5" s="21"/>
      <c r="R5" s="21"/>
    </row>
    <row r="6" spans="1:18" ht="15" customHeight="1">
      <c r="A6" s="21">
        <v>5</v>
      </c>
      <c r="B6" s="36" t="s">
        <v>29</v>
      </c>
      <c r="C6" s="21" t="s">
        <v>392</v>
      </c>
      <c r="D6" s="21" t="s">
        <v>393</v>
      </c>
      <c r="E6" s="21" t="s">
        <v>394</v>
      </c>
      <c r="F6" s="71" t="s">
        <v>695</v>
      </c>
      <c r="G6" s="22" t="s">
        <v>865</v>
      </c>
      <c r="H6" s="52" t="str">
        <f>HYPERLINK("http://www.lafayette.cl/","www.lafayette.cl")</f>
        <v>www.lafayette.cl</v>
      </c>
      <c r="I6" s="21" t="s">
        <v>8</v>
      </c>
      <c r="J6" s="21" t="s">
        <v>399</v>
      </c>
      <c r="K6" s="21">
        <v>26</v>
      </c>
      <c r="L6" s="21">
        <v>32</v>
      </c>
      <c r="M6" s="21">
        <v>0</v>
      </c>
      <c r="N6" s="21" t="s">
        <v>696</v>
      </c>
      <c r="O6" s="21" t="s">
        <v>697</v>
      </c>
      <c r="P6" s="21" t="s">
        <v>401</v>
      </c>
      <c r="Q6" s="21" t="s">
        <v>27</v>
      </c>
      <c r="R6" s="21"/>
    </row>
    <row r="7" spans="1:18" ht="15" customHeight="1">
      <c r="A7" s="21">
        <v>6</v>
      </c>
      <c r="B7" s="36" t="s">
        <v>29</v>
      </c>
      <c r="C7" s="21" t="s">
        <v>402</v>
      </c>
      <c r="D7" s="21" t="s">
        <v>393</v>
      </c>
      <c r="E7" s="21" t="s">
        <v>403</v>
      </c>
      <c r="F7" s="71" t="s">
        <v>404</v>
      </c>
      <c r="G7" s="52" t="str">
        <f>HYPERLINK("mailto:marcia@aparthotellatino.com","marcia@aparthotellatino.com")</f>
        <v>marcia@aparthotellatino.com</v>
      </c>
      <c r="H7" s="22" t="s">
        <v>699</v>
      </c>
      <c r="I7" s="21" t="s">
        <v>8</v>
      </c>
      <c r="J7" s="21" t="s">
        <v>408</v>
      </c>
      <c r="K7" s="21">
        <v>0</v>
      </c>
      <c r="L7" s="21">
        <v>0</v>
      </c>
      <c r="M7" s="21">
        <v>1</v>
      </c>
      <c r="N7" s="21" t="s">
        <v>698</v>
      </c>
      <c r="O7" s="21" t="s">
        <v>369</v>
      </c>
      <c r="P7" s="21" t="s">
        <v>866</v>
      </c>
      <c r="Q7" s="21"/>
      <c r="R7" s="21"/>
    </row>
    <row r="8" spans="1:18" ht="15" customHeight="1">
      <c r="A8" s="21">
        <v>8</v>
      </c>
      <c r="B8" s="36" t="s">
        <v>29</v>
      </c>
      <c r="C8" s="21" t="s">
        <v>414</v>
      </c>
      <c r="D8" s="21" t="s">
        <v>362</v>
      </c>
      <c r="E8" s="21" t="s">
        <v>415</v>
      </c>
      <c r="F8" s="71" t="s">
        <v>867</v>
      </c>
      <c r="G8" s="22" t="s">
        <v>869</v>
      </c>
      <c r="H8" s="72" t="s">
        <v>868</v>
      </c>
      <c r="I8" s="21" t="s">
        <v>8</v>
      </c>
      <c r="J8" s="21" t="s">
        <v>421</v>
      </c>
      <c r="K8" s="21">
        <v>0</v>
      </c>
      <c r="L8" s="21">
        <v>2</v>
      </c>
      <c r="M8" s="21">
        <v>2</v>
      </c>
      <c r="N8" s="21" t="s">
        <v>251</v>
      </c>
      <c r="O8" s="21" t="s">
        <v>251</v>
      </c>
      <c r="P8" s="21" t="s">
        <v>422</v>
      </c>
      <c r="Q8" s="21" t="s">
        <v>27</v>
      </c>
      <c r="R8" s="21"/>
    </row>
    <row r="9" spans="1:18" ht="15" customHeight="1">
      <c r="A9" s="21">
        <v>10</v>
      </c>
      <c r="B9" s="36" t="s">
        <v>29</v>
      </c>
      <c r="C9" s="21" t="s">
        <v>423</v>
      </c>
      <c r="D9" s="21" t="s">
        <v>362</v>
      </c>
      <c r="E9" s="21" t="s">
        <v>424</v>
      </c>
      <c r="F9" s="71">
        <v>225676052</v>
      </c>
      <c r="G9" s="22" t="s">
        <v>870</v>
      </c>
      <c r="H9" s="52" t="str">
        <f>HYPERLINK("http://www.australsuites.com/","www.australsuites.com")</f>
        <v>www.australsuites.com</v>
      </c>
      <c r="I9" s="21" t="s">
        <v>8</v>
      </c>
      <c r="J9" s="21" t="s">
        <v>425</v>
      </c>
      <c r="K9" s="21">
        <v>19</v>
      </c>
      <c r="L9" s="21">
        <v>16</v>
      </c>
      <c r="M9" s="21">
        <v>0</v>
      </c>
      <c r="N9" s="21" t="s">
        <v>251</v>
      </c>
      <c r="O9" s="21" t="s">
        <v>251</v>
      </c>
      <c r="P9" s="21" t="s">
        <v>426</v>
      </c>
      <c r="Q9" s="21" t="s">
        <v>27</v>
      </c>
      <c r="R9" s="21"/>
    </row>
    <row r="10" spans="1:18" ht="15" customHeight="1">
      <c r="A10" s="21">
        <v>12</v>
      </c>
      <c r="B10" s="36" t="s">
        <v>29</v>
      </c>
      <c r="C10" s="21" t="s">
        <v>430</v>
      </c>
      <c r="D10" s="21" t="s">
        <v>393</v>
      </c>
      <c r="E10" s="21" t="s">
        <v>871</v>
      </c>
      <c r="F10" s="71">
        <v>222322337</v>
      </c>
      <c r="G10" s="22" t="s">
        <v>872</v>
      </c>
      <c r="H10" s="22" t="s">
        <v>874</v>
      </c>
      <c r="I10" s="21" t="s">
        <v>8</v>
      </c>
      <c r="J10" s="21" t="s">
        <v>435</v>
      </c>
      <c r="K10" s="21">
        <v>13</v>
      </c>
      <c r="L10" s="21">
        <v>20</v>
      </c>
      <c r="M10" s="21">
        <v>0</v>
      </c>
      <c r="N10" s="21" t="s">
        <v>251</v>
      </c>
      <c r="O10" s="21" t="s">
        <v>251</v>
      </c>
      <c r="P10" s="21" t="s">
        <v>873</v>
      </c>
      <c r="Q10" s="21" t="s">
        <v>436</v>
      </c>
      <c r="R10" s="21"/>
    </row>
    <row r="11" spans="1:18" ht="15" customHeight="1">
      <c r="A11" s="21">
        <v>13</v>
      </c>
      <c r="B11" s="36" t="s">
        <v>29</v>
      </c>
      <c r="C11" s="21" t="s">
        <v>440</v>
      </c>
      <c r="D11" s="21" t="s">
        <v>362</v>
      </c>
      <c r="E11" s="21" t="s">
        <v>441</v>
      </c>
      <c r="F11" s="71" t="s">
        <v>745</v>
      </c>
      <c r="G11" s="22" t="s">
        <v>876</v>
      </c>
      <c r="H11" s="52" t="str">
        <f>HYPERLINK("http://www.capitalsuite.cl/","www.capitalsuite.cl")</f>
        <v>www.capitalsuite.cl</v>
      </c>
      <c r="I11" s="21" t="s">
        <v>8</v>
      </c>
      <c r="J11" s="21" t="s">
        <v>445</v>
      </c>
      <c r="K11" s="21">
        <v>0</v>
      </c>
      <c r="L11" s="21">
        <v>8</v>
      </c>
      <c r="M11" s="21">
        <v>6</v>
      </c>
      <c r="N11" s="21" t="s">
        <v>251</v>
      </c>
      <c r="O11" s="21" t="s">
        <v>251</v>
      </c>
      <c r="P11" s="21" t="s">
        <v>875</v>
      </c>
      <c r="Q11" s="21"/>
      <c r="R11" s="21"/>
    </row>
    <row r="12" spans="1:18" ht="15" customHeight="1">
      <c r="A12" s="21">
        <v>16</v>
      </c>
      <c r="B12" s="36" t="s">
        <v>29</v>
      </c>
      <c r="C12" s="21" t="s">
        <v>450</v>
      </c>
      <c r="D12" s="21" t="s">
        <v>362</v>
      </c>
      <c r="E12" s="21" t="s">
        <v>451</v>
      </c>
      <c r="F12" s="71" t="s">
        <v>452</v>
      </c>
      <c r="G12" s="52" t="str">
        <f>HYPERLINK("mailto:luciasassanoc@gmail.com","luciasassanoc@gmail.com")</f>
        <v>luciasassanoc@gmail.com</v>
      </c>
      <c r="H12" s="21" t="s">
        <v>251</v>
      </c>
      <c r="I12" s="21" t="s">
        <v>8</v>
      </c>
      <c r="J12" s="21" t="s">
        <v>454</v>
      </c>
      <c r="K12" s="21">
        <v>0</v>
      </c>
      <c r="L12" s="21">
        <v>2</v>
      </c>
      <c r="M12" s="21">
        <v>1</v>
      </c>
      <c r="N12" s="21" t="s">
        <v>455</v>
      </c>
      <c r="O12" s="21" t="s">
        <v>25</v>
      </c>
      <c r="P12" s="21" t="s">
        <v>456</v>
      </c>
      <c r="Q12" s="21" t="s">
        <v>91</v>
      </c>
      <c r="R12" s="21"/>
    </row>
    <row r="13" spans="1:18" ht="15" customHeight="1">
      <c r="A13" s="21">
        <v>17</v>
      </c>
      <c r="B13" s="36" t="s">
        <v>29</v>
      </c>
      <c r="C13" s="21" t="s">
        <v>457</v>
      </c>
      <c r="D13" s="21" t="s">
        <v>362</v>
      </c>
      <c r="E13" s="21" t="s">
        <v>458</v>
      </c>
      <c r="F13" s="71">
        <v>976495772</v>
      </c>
      <c r="G13" s="22" t="s">
        <v>878</v>
      </c>
      <c r="H13" s="22" t="s">
        <v>877</v>
      </c>
      <c r="I13" s="21" t="s">
        <v>8</v>
      </c>
      <c r="J13" s="21" t="s">
        <v>462</v>
      </c>
      <c r="K13" s="21">
        <v>10</v>
      </c>
      <c r="L13" s="21">
        <v>10</v>
      </c>
      <c r="M13" s="21">
        <v>10</v>
      </c>
      <c r="N13" s="21" t="s">
        <v>463</v>
      </c>
      <c r="O13" s="21" t="s">
        <v>25</v>
      </c>
      <c r="P13" s="21" t="s">
        <v>464</v>
      </c>
      <c r="Q13" s="21" t="s">
        <v>27</v>
      </c>
      <c r="R13" s="21"/>
    </row>
    <row r="14" spans="1:18" ht="15" customHeight="1">
      <c r="A14" s="21">
        <v>18</v>
      </c>
      <c r="B14" s="36" t="s">
        <v>29</v>
      </c>
      <c r="C14" s="21" t="s">
        <v>465</v>
      </c>
      <c r="D14" s="21" t="s">
        <v>362</v>
      </c>
      <c r="E14" s="21" t="s">
        <v>700</v>
      </c>
      <c r="F14" s="71" t="s">
        <v>466</v>
      </c>
      <c r="G14" s="22" t="s">
        <v>880</v>
      </c>
      <c r="H14" s="52" t="str">
        <f>HYPERLINK("http://www.departamentosprovidencia.cl/","www.departamentosprovidencia.cl")</f>
        <v>www.departamentosprovidencia.cl</v>
      </c>
      <c r="I14" s="21" t="s">
        <v>8</v>
      </c>
      <c r="J14" s="21" t="s">
        <v>471</v>
      </c>
      <c r="K14" s="21">
        <v>0</v>
      </c>
      <c r="L14" s="21">
        <v>15</v>
      </c>
      <c r="M14" s="21">
        <v>15</v>
      </c>
      <c r="N14" s="21" t="s">
        <v>251</v>
      </c>
      <c r="O14" s="21" t="s">
        <v>251</v>
      </c>
      <c r="P14" s="21" t="s">
        <v>879</v>
      </c>
      <c r="Q14" s="21"/>
      <c r="R14" s="21"/>
    </row>
    <row r="15" spans="1:18" ht="15" customHeight="1">
      <c r="A15" s="21">
        <v>19</v>
      </c>
      <c r="B15" s="36" t="s">
        <v>29</v>
      </c>
      <c r="C15" s="21" t="s">
        <v>472</v>
      </c>
      <c r="D15" s="21" t="s">
        <v>362</v>
      </c>
      <c r="E15" s="21" t="s">
        <v>701</v>
      </c>
      <c r="F15" s="71" t="s">
        <v>702</v>
      </c>
      <c r="G15" s="22" t="s">
        <v>703</v>
      </c>
      <c r="H15" s="52" t="str">
        <f>HYPERLINK("http://www.chilhotel.cl/","www.chilhotel.cl")</f>
        <v>www.chilhotel.cl</v>
      </c>
      <c r="I15" s="21" t="s">
        <v>8</v>
      </c>
      <c r="J15" s="21" t="s">
        <v>479</v>
      </c>
      <c r="K15" s="21">
        <v>0</v>
      </c>
      <c r="L15" s="21">
        <v>13</v>
      </c>
      <c r="M15" s="21">
        <v>8</v>
      </c>
      <c r="N15" s="21" t="s">
        <v>480</v>
      </c>
      <c r="O15" s="21" t="s">
        <v>89</v>
      </c>
      <c r="P15" s="21" t="s">
        <v>43</v>
      </c>
      <c r="Q15" s="21" t="s">
        <v>91</v>
      </c>
      <c r="R15" s="21"/>
    </row>
    <row r="16" spans="1:18" ht="15" customHeight="1">
      <c r="A16" s="21">
        <v>20</v>
      </c>
      <c r="B16" s="36" t="s">
        <v>29</v>
      </c>
      <c r="C16" s="21" t="s">
        <v>481</v>
      </c>
      <c r="D16" s="21" t="s">
        <v>362</v>
      </c>
      <c r="E16" s="21" t="s">
        <v>633</v>
      </c>
      <c r="F16" s="71" t="s">
        <v>485</v>
      </c>
      <c r="G16" s="52" t="str">
        <f>HYPERLINK("mailto:reservas@fullapartments.cl","reservas@fullapartments.cl")</f>
        <v>reservas@fullapartments.cl</v>
      </c>
      <c r="H16" s="52" t="str">
        <f>HYPERLINK("http://www.fullapartments.cl/","www.fullapartments.cl")</f>
        <v>www.fullapartments.cl</v>
      </c>
      <c r="I16" s="21" t="s">
        <v>8</v>
      </c>
      <c r="J16" s="21" t="s">
        <v>493</v>
      </c>
      <c r="K16" s="21">
        <v>3</v>
      </c>
      <c r="L16" s="21">
        <v>5</v>
      </c>
      <c r="M16" s="21">
        <v>4</v>
      </c>
      <c r="N16" s="21" t="s">
        <v>704</v>
      </c>
      <c r="O16" s="21" t="s">
        <v>369</v>
      </c>
      <c r="P16" s="21"/>
      <c r="Q16" s="21"/>
      <c r="R16" s="21"/>
    </row>
    <row r="17" spans="1:18" ht="15" customHeight="1">
      <c r="A17" s="21">
        <v>21</v>
      </c>
      <c r="B17" s="36" t="s">
        <v>29</v>
      </c>
      <c r="C17" s="21" t="s">
        <v>496</v>
      </c>
      <c r="D17" s="21" t="s">
        <v>362</v>
      </c>
      <c r="E17" s="21" t="s">
        <v>497</v>
      </c>
      <c r="F17" s="71" t="s">
        <v>498</v>
      </c>
      <c r="G17" s="52" t="str">
        <f t="shared" ref="G17:G18" si="0">HYPERLINK("mailto:hectortourservice@gmail.com","hectortourservice@gmail.com")</f>
        <v>hectortourservice@gmail.com</v>
      </c>
      <c r="H17" s="21" t="s">
        <v>251</v>
      </c>
      <c r="I17" s="21" t="s">
        <v>8</v>
      </c>
      <c r="J17" s="21" t="s">
        <v>499</v>
      </c>
      <c r="K17" s="21">
        <v>0</v>
      </c>
      <c r="L17" s="21">
        <v>3</v>
      </c>
      <c r="M17" s="21">
        <v>2</v>
      </c>
      <c r="N17" s="21" t="s">
        <v>500</v>
      </c>
      <c r="O17" s="21" t="s">
        <v>25</v>
      </c>
      <c r="P17" s="21" t="s">
        <v>501</v>
      </c>
      <c r="Q17" s="21" t="s">
        <v>230</v>
      </c>
      <c r="R17" s="21"/>
    </row>
    <row r="18" spans="1:18" ht="15" customHeight="1">
      <c r="A18" s="21">
        <v>22</v>
      </c>
      <c r="B18" s="36" t="s">
        <v>29</v>
      </c>
      <c r="C18" s="21" t="s">
        <v>496</v>
      </c>
      <c r="D18" s="21" t="s">
        <v>362</v>
      </c>
      <c r="E18" s="21" t="s">
        <v>504</v>
      </c>
      <c r="F18" s="71" t="s">
        <v>498</v>
      </c>
      <c r="G18" s="52" t="str">
        <f t="shared" si="0"/>
        <v>hectortourservice@gmail.com</v>
      </c>
      <c r="H18" s="21" t="s">
        <v>251</v>
      </c>
      <c r="I18" s="21" t="s">
        <v>8</v>
      </c>
      <c r="J18" s="21" t="s">
        <v>499</v>
      </c>
      <c r="K18" s="21">
        <v>0</v>
      </c>
      <c r="L18" s="21">
        <v>1</v>
      </c>
      <c r="M18" s="21">
        <v>1</v>
      </c>
      <c r="N18" s="21" t="s">
        <v>508</v>
      </c>
      <c r="O18" s="21" t="s">
        <v>25</v>
      </c>
      <c r="P18" s="21" t="s">
        <v>501</v>
      </c>
      <c r="Q18" s="21" t="s">
        <v>230</v>
      </c>
      <c r="R18" s="21"/>
    </row>
    <row r="19" spans="1:18" ht="15" customHeight="1">
      <c r="A19" s="21">
        <v>23</v>
      </c>
      <c r="B19" s="36" t="s">
        <v>29</v>
      </c>
      <c r="C19" s="21" t="s">
        <v>509</v>
      </c>
      <c r="D19" s="21" t="s">
        <v>393</v>
      </c>
      <c r="E19" s="21" t="s">
        <v>510</v>
      </c>
      <c r="F19" s="71">
        <v>229647500</v>
      </c>
      <c r="G19" s="22" t="s">
        <v>881</v>
      </c>
      <c r="H19" s="52" t="str">
        <f>HYPERLINK("http://www.heidelberghaus.cl/","www.heidelberghaus.cl")</f>
        <v>www.heidelberghaus.cl</v>
      </c>
      <c r="I19" s="21" t="s">
        <v>8</v>
      </c>
      <c r="J19" s="21" t="s">
        <v>515</v>
      </c>
      <c r="K19" s="21">
        <v>20</v>
      </c>
      <c r="L19" s="21">
        <v>21</v>
      </c>
      <c r="M19" s="21">
        <v>0</v>
      </c>
      <c r="N19" s="21" t="s">
        <v>251</v>
      </c>
      <c r="O19" s="21" t="s">
        <v>251</v>
      </c>
      <c r="P19" s="21" t="s">
        <v>516</v>
      </c>
      <c r="Q19" s="21" t="s">
        <v>436</v>
      </c>
      <c r="R19" s="21"/>
    </row>
    <row r="20" spans="1:18" ht="15" customHeight="1">
      <c r="A20" s="21">
        <v>24</v>
      </c>
      <c r="B20" s="36" t="s">
        <v>29</v>
      </c>
      <c r="C20" s="21" t="s">
        <v>518</v>
      </c>
      <c r="D20" s="21" t="s">
        <v>393</v>
      </c>
      <c r="E20" s="21" t="s">
        <v>520</v>
      </c>
      <c r="F20" s="71" t="s">
        <v>521</v>
      </c>
      <c r="G20" s="52" t="str">
        <f>HYPERLINK("mailto:reservas@hotelnogales.cl","reservas@hotelnogales.cl")</f>
        <v>reservas@hotelnogales.cl</v>
      </c>
      <c r="H20" s="52" t="str">
        <f>HYPERLINK("http://www.hotelnogales.cl/","www.hotelnogales.cl")</f>
        <v>www.hotelnogales.cl</v>
      </c>
      <c r="I20" s="21" t="s">
        <v>8</v>
      </c>
      <c r="J20" s="21" t="s">
        <v>527</v>
      </c>
      <c r="K20" s="21">
        <v>92</v>
      </c>
      <c r="L20" s="21">
        <v>184</v>
      </c>
      <c r="M20" s="21">
        <v>0</v>
      </c>
      <c r="N20" s="21" t="s">
        <v>251</v>
      </c>
      <c r="O20" s="21" t="s">
        <v>251</v>
      </c>
      <c r="P20" s="21" t="s">
        <v>529</v>
      </c>
      <c r="Q20" s="21" t="s">
        <v>27</v>
      </c>
      <c r="R20" s="21"/>
    </row>
    <row r="21" spans="1:18" ht="15" customHeight="1">
      <c r="A21" s="21">
        <v>25</v>
      </c>
      <c r="B21" s="36" t="s">
        <v>29</v>
      </c>
      <c r="C21" s="21" t="s">
        <v>530</v>
      </c>
      <c r="D21" s="21" t="s">
        <v>393</v>
      </c>
      <c r="E21" s="21" t="s">
        <v>531</v>
      </c>
      <c r="F21" s="71" t="s">
        <v>532</v>
      </c>
      <c r="G21" s="52" t="str">
        <f>HYPERLINK("mailto:nogalesexpress.sandra@gmail.com","nogalesexpress.sandra@gmail.com")</f>
        <v>nogalesexpress.sandra@gmail.com</v>
      </c>
      <c r="H21" s="21" t="s">
        <v>251</v>
      </c>
      <c r="I21" s="21" t="s">
        <v>8</v>
      </c>
      <c r="J21" s="21" t="s">
        <v>534</v>
      </c>
      <c r="K21" s="21">
        <v>88</v>
      </c>
      <c r="L21" s="21">
        <v>150</v>
      </c>
      <c r="M21" s="21">
        <v>0</v>
      </c>
      <c r="N21" s="21" t="s">
        <v>537</v>
      </c>
      <c r="O21" s="21" t="s">
        <v>89</v>
      </c>
      <c r="P21" s="21" t="s">
        <v>538</v>
      </c>
      <c r="Q21" s="21" t="s">
        <v>64</v>
      </c>
      <c r="R21" s="21"/>
    </row>
    <row r="22" spans="1:18" ht="15" customHeight="1">
      <c r="A22" s="21">
        <v>26</v>
      </c>
      <c r="B22" s="36" t="s">
        <v>29</v>
      </c>
      <c r="C22" s="21" t="s">
        <v>539</v>
      </c>
      <c r="D22" s="21" t="s">
        <v>362</v>
      </c>
      <c r="E22" s="21" t="s">
        <v>671</v>
      </c>
      <c r="F22" s="71">
        <v>226303000</v>
      </c>
      <c r="G22" s="22" t="s">
        <v>818</v>
      </c>
      <c r="H22" s="52" t="str">
        <f>HYPERLINK("http://www.orlyhotel.com/","www.orlyhotel.com")</f>
        <v>www.orlyhotel.com</v>
      </c>
      <c r="I22" s="21" t="s">
        <v>8</v>
      </c>
      <c r="J22" s="21" t="s">
        <v>125</v>
      </c>
      <c r="K22" s="21">
        <v>0</v>
      </c>
      <c r="L22" s="21">
        <v>12</v>
      </c>
      <c r="M22" s="21">
        <v>11</v>
      </c>
      <c r="N22" s="21" t="s">
        <v>541</v>
      </c>
      <c r="O22" s="21" t="s">
        <v>89</v>
      </c>
      <c r="P22" s="21" t="s">
        <v>342</v>
      </c>
      <c r="Q22" s="21" t="s">
        <v>27</v>
      </c>
      <c r="R22" s="21"/>
    </row>
    <row r="23" spans="1:18" ht="15" customHeight="1">
      <c r="A23" s="21">
        <v>27</v>
      </c>
      <c r="B23" s="36" t="s">
        <v>29</v>
      </c>
      <c r="C23" s="21" t="s">
        <v>542</v>
      </c>
      <c r="D23" s="21" t="s">
        <v>362</v>
      </c>
      <c r="E23" s="21" t="s">
        <v>543</v>
      </c>
      <c r="F23" s="71" t="s">
        <v>882</v>
      </c>
      <c r="G23" s="52" t="str">
        <f>HYPERLINK("mailto:lobatoaparthotel@gmail.com","lobatoaparthotel@gmail.com")</f>
        <v>lobatoaparthotel@gmail.com</v>
      </c>
      <c r="H23" s="22" t="s">
        <v>705</v>
      </c>
      <c r="I23" s="21" t="s">
        <v>8</v>
      </c>
      <c r="J23" s="21" t="s">
        <v>547</v>
      </c>
      <c r="K23" s="21">
        <v>0</v>
      </c>
      <c r="L23" s="21">
        <v>4</v>
      </c>
      <c r="M23" s="21">
        <v>2</v>
      </c>
      <c r="N23" s="21" t="s">
        <v>548</v>
      </c>
      <c r="O23" s="21" t="s">
        <v>89</v>
      </c>
      <c r="P23" s="21" t="s">
        <v>549</v>
      </c>
      <c r="Q23" s="21" t="s">
        <v>230</v>
      </c>
      <c r="R23" s="21"/>
    </row>
    <row r="24" spans="1:18" ht="15" customHeight="1">
      <c r="A24" s="21">
        <v>28</v>
      </c>
      <c r="B24" s="36" t="s">
        <v>29</v>
      </c>
      <c r="C24" s="21" t="s">
        <v>550</v>
      </c>
      <c r="D24" s="21" t="s">
        <v>362</v>
      </c>
      <c r="E24" s="73" t="s">
        <v>707</v>
      </c>
      <c r="F24" s="71" t="s">
        <v>706</v>
      </c>
      <c r="G24" s="52" t="str">
        <f t="shared" ref="G24:G26" si="1">HYPERLINK("mailto:contacto@losandessuites.cl","contacto@losandessuites.cl")</f>
        <v>contacto@losandessuites.cl</v>
      </c>
      <c r="H24" s="21" t="s">
        <v>708</v>
      </c>
      <c r="I24" s="21" t="s">
        <v>8</v>
      </c>
      <c r="J24" s="21" t="s">
        <v>552</v>
      </c>
      <c r="K24" s="21">
        <v>0</v>
      </c>
      <c r="L24" s="21">
        <v>0</v>
      </c>
      <c r="M24" s="21">
        <v>1</v>
      </c>
      <c r="N24" s="21" t="s">
        <v>251</v>
      </c>
      <c r="O24" s="21" t="s">
        <v>251</v>
      </c>
      <c r="P24" s="21"/>
      <c r="Q24" s="21"/>
      <c r="R24" s="21"/>
    </row>
    <row r="25" spans="1:18" ht="15" customHeight="1">
      <c r="A25" s="21">
        <v>29</v>
      </c>
      <c r="B25" s="36" t="s">
        <v>29</v>
      </c>
      <c r="C25" s="21" t="s">
        <v>550</v>
      </c>
      <c r="D25" s="21" t="s">
        <v>362</v>
      </c>
      <c r="E25" s="21" t="s">
        <v>553</v>
      </c>
      <c r="F25" s="71" t="s">
        <v>706</v>
      </c>
      <c r="G25" s="52" t="str">
        <f t="shared" si="1"/>
        <v>contacto@losandessuites.cl</v>
      </c>
      <c r="H25" s="21" t="s">
        <v>708</v>
      </c>
      <c r="I25" s="21" t="s">
        <v>8</v>
      </c>
      <c r="J25" s="21" t="s">
        <v>552</v>
      </c>
      <c r="K25" s="21">
        <v>0</v>
      </c>
      <c r="L25" s="21">
        <v>0</v>
      </c>
      <c r="M25" s="21">
        <v>1</v>
      </c>
      <c r="N25" s="21" t="s">
        <v>251</v>
      </c>
      <c r="O25" s="21" t="s">
        <v>251</v>
      </c>
      <c r="P25" s="21"/>
      <c r="Q25" s="21"/>
      <c r="R25" s="21"/>
    </row>
    <row r="26" spans="1:18" ht="15" customHeight="1">
      <c r="A26" s="21">
        <v>30</v>
      </c>
      <c r="B26" s="36" t="s">
        <v>29</v>
      </c>
      <c r="C26" s="21" t="s">
        <v>550</v>
      </c>
      <c r="D26" s="21" t="s">
        <v>362</v>
      </c>
      <c r="E26" s="21" t="s">
        <v>554</v>
      </c>
      <c r="F26" s="71" t="s">
        <v>706</v>
      </c>
      <c r="G26" s="52" t="str">
        <f t="shared" si="1"/>
        <v>contacto@losandessuites.cl</v>
      </c>
      <c r="H26" s="21" t="s">
        <v>708</v>
      </c>
      <c r="I26" s="21" t="s">
        <v>8</v>
      </c>
      <c r="J26" s="21" t="s">
        <v>552</v>
      </c>
      <c r="K26" s="21">
        <v>0</v>
      </c>
      <c r="L26" s="21">
        <v>0</v>
      </c>
      <c r="M26" s="21">
        <v>4</v>
      </c>
      <c r="N26" s="21" t="s">
        <v>251</v>
      </c>
      <c r="O26" s="21" t="s">
        <v>251</v>
      </c>
      <c r="P26" s="21"/>
      <c r="Q26" s="21"/>
      <c r="R26" s="21"/>
    </row>
    <row r="27" spans="1:18" ht="15" customHeight="1">
      <c r="A27" s="21">
        <v>31</v>
      </c>
      <c r="B27" s="36" t="s">
        <v>29</v>
      </c>
      <c r="C27" s="21" t="s">
        <v>555</v>
      </c>
      <c r="D27" s="21" t="s">
        <v>362</v>
      </c>
      <c r="E27" s="21" t="s">
        <v>458</v>
      </c>
      <c r="F27" s="71" t="s">
        <v>709</v>
      </c>
      <c r="G27" s="22" t="s">
        <v>883</v>
      </c>
      <c r="H27" s="52" t="str">
        <f>HYPERLINK("http://www.nuevalyon.cl/","www.nuevalyon.cl")</f>
        <v>www.nuevalyon.cl</v>
      </c>
      <c r="I27" s="21" t="s">
        <v>8</v>
      </c>
      <c r="J27" s="21" t="s">
        <v>556</v>
      </c>
      <c r="K27" s="21">
        <v>0</v>
      </c>
      <c r="L27" s="21">
        <v>42</v>
      </c>
      <c r="M27" s="21">
        <v>21</v>
      </c>
      <c r="N27" s="21" t="s">
        <v>557</v>
      </c>
      <c r="O27" s="21" t="s">
        <v>89</v>
      </c>
      <c r="P27" s="21" t="s">
        <v>558</v>
      </c>
      <c r="Q27" s="21" t="s">
        <v>27</v>
      </c>
      <c r="R27" s="21"/>
    </row>
    <row r="28" spans="1:18" ht="15" customHeight="1">
      <c r="A28" s="21">
        <v>32</v>
      </c>
      <c r="B28" s="36" t="s">
        <v>29</v>
      </c>
      <c r="C28" s="21" t="s">
        <v>559</v>
      </c>
      <c r="D28" s="21" t="s">
        <v>362</v>
      </c>
      <c r="E28" s="21" t="s">
        <v>446</v>
      </c>
      <c r="F28" s="71">
        <v>229479366</v>
      </c>
      <c r="G28" s="52" t="s">
        <v>885</v>
      </c>
      <c r="H28" s="52" t="str">
        <f t="shared" ref="H28:H29" si="2">HYPERLINK("http://www.premiumtl.cl/","www.premiumtl.cl")</f>
        <v>www.premiumtl.cl</v>
      </c>
      <c r="I28" s="21" t="s">
        <v>8</v>
      </c>
      <c r="J28" s="21" t="s">
        <v>560</v>
      </c>
      <c r="K28" s="21">
        <v>0</v>
      </c>
      <c r="L28" s="21">
        <v>13</v>
      </c>
      <c r="M28" s="21">
        <v>12</v>
      </c>
      <c r="N28" s="21" t="s">
        <v>561</v>
      </c>
      <c r="O28" s="21" t="s">
        <v>89</v>
      </c>
      <c r="P28" s="21" t="s">
        <v>884</v>
      </c>
      <c r="Q28" s="21" t="s">
        <v>64</v>
      </c>
      <c r="R28" s="21"/>
    </row>
    <row r="29" spans="1:18" ht="15" customHeight="1">
      <c r="A29" s="21">
        <v>33</v>
      </c>
      <c r="B29" s="36" t="s">
        <v>29</v>
      </c>
      <c r="C29" s="21" t="s">
        <v>562</v>
      </c>
      <c r="D29" s="21" t="s">
        <v>362</v>
      </c>
      <c r="E29" s="21" t="s">
        <v>563</v>
      </c>
      <c r="F29" s="71" t="s">
        <v>564</v>
      </c>
      <c r="G29" s="22" t="s">
        <v>885</v>
      </c>
      <c r="H29" s="52" t="str">
        <f t="shared" si="2"/>
        <v>www.premiumtl.cl</v>
      </c>
      <c r="I29" s="21" t="s">
        <v>8</v>
      </c>
      <c r="J29" s="21" t="s">
        <v>560</v>
      </c>
      <c r="K29" s="21">
        <v>0</v>
      </c>
      <c r="L29" s="21">
        <v>0</v>
      </c>
      <c r="M29" s="21">
        <v>10</v>
      </c>
      <c r="N29" s="21" t="s">
        <v>561</v>
      </c>
      <c r="O29" s="21" t="s">
        <v>89</v>
      </c>
      <c r="P29" s="21" t="s">
        <v>884</v>
      </c>
      <c r="Q29" s="21" t="s">
        <v>64</v>
      </c>
      <c r="R29" s="21"/>
    </row>
    <row r="30" spans="1:18" ht="15" customHeight="1">
      <c r="A30" s="21">
        <v>34</v>
      </c>
      <c r="B30" s="36" t="s">
        <v>12</v>
      </c>
      <c r="C30" s="21" t="s">
        <v>565</v>
      </c>
      <c r="D30" s="21" t="s">
        <v>393</v>
      </c>
      <c r="E30" s="21" t="s">
        <v>566</v>
      </c>
      <c r="F30" s="71">
        <v>224803000</v>
      </c>
      <c r="G30" s="22" t="s">
        <v>887</v>
      </c>
      <c r="H30" s="52" t="str">
        <f>HYPERLINK("http://www.hotelespresidente.com/","www.hotelespresidente.com")</f>
        <v>www.hotelespresidente.com</v>
      </c>
      <c r="I30" s="21" t="s">
        <v>8</v>
      </c>
      <c r="J30" s="21" t="s">
        <v>567</v>
      </c>
      <c r="K30" s="21">
        <v>0</v>
      </c>
      <c r="L30" s="21">
        <v>0</v>
      </c>
      <c r="M30" s="21">
        <v>76</v>
      </c>
      <c r="N30" s="21" t="s">
        <v>251</v>
      </c>
      <c r="O30" s="21" t="s">
        <v>251</v>
      </c>
      <c r="P30" s="21" t="s">
        <v>886</v>
      </c>
      <c r="Q30" s="21" t="s">
        <v>27</v>
      </c>
      <c r="R30" s="21" t="s">
        <v>568</v>
      </c>
    </row>
    <row r="31" spans="1:18" ht="15" customHeight="1">
      <c r="A31" s="21">
        <v>35</v>
      </c>
      <c r="B31" s="36" t="s">
        <v>29</v>
      </c>
      <c r="C31" s="21" t="s">
        <v>569</v>
      </c>
      <c r="D31" s="21" t="s">
        <v>362</v>
      </c>
      <c r="E31" s="21" t="s">
        <v>553</v>
      </c>
      <c r="F31" s="71" t="s">
        <v>889</v>
      </c>
      <c r="G31" s="22" t="s">
        <v>888</v>
      </c>
      <c r="H31" s="52" t="str">
        <f>HYPERLINK("http://www.rq.cl/es/ps.php","www.rq.cl/es/ps.php")</f>
        <v>www.rq.cl/es/ps.php</v>
      </c>
      <c r="I31" s="21" t="s">
        <v>8</v>
      </c>
      <c r="J31" s="21" t="s">
        <v>570</v>
      </c>
      <c r="K31" s="21">
        <v>52</v>
      </c>
      <c r="L31" s="21">
        <v>120</v>
      </c>
      <c r="M31" s="21">
        <v>0</v>
      </c>
      <c r="N31" s="21" t="s">
        <v>571</v>
      </c>
      <c r="O31" s="21" t="s">
        <v>25</v>
      </c>
      <c r="P31" s="21" t="s">
        <v>572</v>
      </c>
      <c r="Q31" s="21" t="s">
        <v>173</v>
      </c>
      <c r="R31" s="21"/>
    </row>
    <row r="32" spans="1:18" ht="15" customHeight="1">
      <c r="A32" s="21">
        <v>36</v>
      </c>
      <c r="B32" s="36" t="s">
        <v>29</v>
      </c>
      <c r="C32" s="21" t="s">
        <v>163</v>
      </c>
      <c r="D32" s="21" t="s">
        <v>393</v>
      </c>
      <c r="E32" s="21" t="s">
        <v>573</v>
      </c>
      <c r="F32" s="71" t="s">
        <v>890</v>
      </c>
      <c r="G32" s="22" t="s">
        <v>892</v>
      </c>
      <c r="H32" s="52" t="str">
        <f>HYPERLINK("http://www.temporent.cl/","www.temporent.cl")</f>
        <v>www.temporent.cl</v>
      </c>
      <c r="I32" s="21" t="s">
        <v>8</v>
      </c>
      <c r="J32" s="21" t="s">
        <v>164</v>
      </c>
      <c r="K32" s="21">
        <v>0</v>
      </c>
      <c r="L32" s="21">
        <v>180</v>
      </c>
      <c r="M32" s="21">
        <v>92</v>
      </c>
      <c r="N32" s="21" t="s">
        <v>165</v>
      </c>
      <c r="O32" s="21" t="s">
        <v>89</v>
      </c>
      <c r="P32" s="21" t="s">
        <v>891</v>
      </c>
      <c r="Q32" s="21" t="s">
        <v>27</v>
      </c>
      <c r="R32" s="21"/>
    </row>
    <row r="33" spans="1:18" ht="15" customHeight="1">
      <c r="A33" s="21">
        <v>37</v>
      </c>
      <c r="B33" s="36" t="s">
        <v>29</v>
      </c>
      <c r="C33" s="21" t="s">
        <v>574</v>
      </c>
      <c r="D33" s="21" t="s">
        <v>393</v>
      </c>
      <c r="E33" s="21" t="s">
        <v>575</v>
      </c>
      <c r="F33" s="71" t="s">
        <v>576</v>
      </c>
      <c r="G33" s="22" t="s">
        <v>893</v>
      </c>
      <c r="H33" s="52" t="s">
        <v>710</v>
      </c>
      <c r="I33" s="21" t="s">
        <v>8</v>
      </c>
      <c r="J33" s="21" t="s">
        <v>577</v>
      </c>
      <c r="K33" s="21">
        <v>0</v>
      </c>
      <c r="L33" s="21">
        <v>28</v>
      </c>
      <c r="M33" s="21">
        <v>20</v>
      </c>
      <c r="N33" s="21" t="s">
        <v>578</v>
      </c>
      <c r="O33" s="21" t="s">
        <v>89</v>
      </c>
      <c r="P33" s="21" t="s">
        <v>579</v>
      </c>
      <c r="Q33" s="21" t="s">
        <v>27</v>
      </c>
      <c r="R33" s="21"/>
    </row>
    <row r="34" spans="1:18" ht="15" customHeight="1">
      <c r="A34" s="21">
        <v>38</v>
      </c>
      <c r="B34" s="36" t="s">
        <v>29</v>
      </c>
      <c r="C34" s="21" t="s">
        <v>905</v>
      </c>
      <c r="D34" s="21" t="s">
        <v>393</v>
      </c>
      <c r="E34" s="21" t="s">
        <v>107</v>
      </c>
      <c r="F34" s="71" t="s">
        <v>580</v>
      </c>
      <c r="G34" s="22" t="s">
        <v>906</v>
      </c>
      <c r="H34" s="74" t="str">
        <f>HYPERLINK("http://www.wehotel.cl/","www.wehotel.cl")</f>
        <v>www.wehotel.cl</v>
      </c>
      <c r="I34" s="21" t="s">
        <v>8</v>
      </c>
      <c r="J34" s="21" t="s">
        <v>581</v>
      </c>
      <c r="K34" s="21">
        <v>0</v>
      </c>
      <c r="L34" s="21">
        <v>0</v>
      </c>
      <c r="M34" s="21">
        <v>1</v>
      </c>
      <c r="N34" s="21" t="s">
        <v>711</v>
      </c>
      <c r="O34" s="21" t="s">
        <v>25</v>
      </c>
      <c r="P34" s="21" t="s">
        <v>582</v>
      </c>
      <c r="Q34" s="21" t="s">
        <v>27</v>
      </c>
      <c r="R34" s="21"/>
    </row>
    <row r="35" spans="1:18" ht="15" customHeight="1">
      <c r="A35" s="1"/>
      <c r="B35" s="4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customHeight="1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customHeight="1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customHeight="1">
      <c r="A39" s="12" t="s">
        <v>583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</row>
    <row r="40" spans="1:18" ht="12.75" customHeight="1">
      <c r="A40" s="66" t="s">
        <v>0</v>
      </c>
      <c r="B40" s="67" t="s">
        <v>13</v>
      </c>
      <c r="C40" s="67" t="s">
        <v>357</v>
      </c>
      <c r="D40" s="67" t="s">
        <v>4</v>
      </c>
      <c r="E40" s="67" t="s">
        <v>1</v>
      </c>
      <c r="F40" s="67" t="s">
        <v>2</v>
      </c>
      <c r="G40" s="67" t="s">
        <v>7</v>
      </c>
      <c r="H40" s="67" t="s">
        <v>3</v>
      </c>
      <c r="I40" s="67" t="s">
        <v>5</v>
      </c>
      <c r="J40" s="67" t="s">
        <v>14</v>
      </c>
      <c r="K40" s="67" t="s">
        <v>15</v>
      </c>
      <c r="L40" s="67" t="s">
        <v>16</v>
      </c>
      <c r="M40" s="67" t="s">
        <v>17</v>
      </c>
      <c r="N40" s="67" t="s">
        <v>18</v>
      </c>
      <c r="O40" s="67" t="s">
        <v>10</v>
      </c>
      <c r="P40" s="67" t="s">
        <v>6</v>
      </c>
      <c r="Q40" s="67" t="s">
        <v>9</v>
      </c>
      <c r="R40" s="68" t="s">
        <v>19</v>
      </c>
    </row>
    <row r="41" spans="1:18" ht="12.75" customHeight="1">
      <c r="A41" s="21">
        <v>1</v>
      </c>
      <c r="B41" s="47" t="s">
        <v>29</v>
      </c>
      <c r="C41" s="21" t="s">
        <v>584</v>
      </c>
      <c r="D41" s="21" t="s">
        <v>393</v>
      </c>
      <c r="E41" s="21" t="s">
        <v>116</v>
      </c>
      <c r="F41" s="21" t="s">
        <v>894</v>
      </c>
      <c r="G41" s="22" t="s">
        <v>895</v>
      </c>
      <c r="H41" s="61" t="str">
        <f>HYPERLINK("http://www.hotelneruda.cl/","www.hotelneruda.cl")</f>
        <v>www.hotelneruda.cl</v>
      </c>
      <c r="I41" s="21" t="s">
        <v>8</v>
      </c>
      <c r="J41" s="21" t="s">
        <v>482</v>
      </c>
      <c r="K41" s="21"/>
      <c r="L41" s="21"/>
      <c r="M41" s="21"/>
      <c r="N41" s="21" t="s">
        <v>118</v>
      </c>
      <c r="O41" s="21" t="s">
        <v>25</v>
      </c>
      <c r="P41" s="21" t="s">
        <v>585</v>
      </c>
      <c r="Q41" s="21" t="s">
        <v>27</v>
      </c>
      <c r="R41" s="21"/>
    </row>
    <row r="42" spans="1:18" ht="12.75" customHeight="1">
      <c r="A42" s="21">
        <v>2</v>
      </c>
      <c r="B42" s="47" t="s">
        <v>29</v>
      </c>
      <c r="C42" s="21" t="s">
        <v>586</v>
      </c>
      <c r="D42" s="21" t="s">
        <v>393</v>
      </c>
      <c r="E42" s="21" t="s">
        <v>587</v>
      </c>
      <c r="F42" s="21" t="s">
        <v>588</v>
      </c>
      <c r="G42" s="61" t="s">
        <v>887</v>
      </c>
      <c r="H42" s="61" t="str">
        <f>HYPERLINK("http://www.presidente.cl/","www.presidente.cl")</f>
        <v>www.presidente.cl</v>
      </c>
      <c r="I42" s="21" t="s">
        <v>8</v>
      </c>
      <c r="J42" s="21" t="s">
        <v>482</v>
      </c>
      <c r="K42" s="21"/>
      <c r="L42" s="21"/>
      <c r="M42" s="21"/>
      <c r="N42" s="21" t="s">
        <v>589</v>
      </c>
      <c r="O42" s="21" t="s">
        <v>89</v>
      </c>
      <c r="P42" s="21" t="s">
        <v>896</v>
      </c>
      <c r="Q42" s="21" t="s">
        <v>27</v>
      </c>
      <c r="R42" s="21"/>
    </row>
    <row r="43" spans="1:18" ht="15" customHeight="1">
      <c r="A43" s="21">
        <v>3</v>
      </c>
      <c r="B43" s="47" t="s">
        <v>29</v>
      </c>
      <c r="C43" s="21" t="s">
        <v>590</v>
      </c>
      <c r="D43" s="21" t="s">
        <v>362</v>
      </c>
      <c r="E43" s="21" t="s">
        <v>712</v>
      </c>
      <c r="F43" s="33">
        <v>228624400</v>
      </c>
      <c r="G43" s="22" t="s">
        <v>897</v>
      </c>
      <c r="H43" s="61" t="str">
        <f>HYPERLINK("http://www.menorca.cl/","www.menorca.cl")</f>
        <v>www.menorca.cl</v>
      </c>
      <c r="I43" s="21" t="s">
        <v>8</v>
      </c>
      <c r="J43" s="21" t="s">
        <v>591</v>
      </c>
      <c r="K43" s="21"/>
      <c r="L43" s="21"/>
      <c r="M43" s="21"/>
      <c r="N43" s="21" t="s">
        <v>429</v>
      </c>
      <c r="O43" s="21" t="s">
        <v>25</v>
      </c>
      <c r="P43" s="21" t="s">
        <v>592</v>
      </c>
      <c r="Q43" s="21" t="s">
        <v>27</v>
      </c>
      <c r="R43" s="21"/>
    </row>
    <row r="44" spans="1:18" ht="15" customHeight="1">
      <c r="A44" s="21">
        <v>4</v>
      </c>
      <c r="B44" s="47" t="s">
        <v>29</v>
      </c>
      <c r="C44" s="21" t="s">
        <v>593</v>
      </c>
      <c r="D44" s="21" t="s">
        <v>362</v>
      </c>
      <c r="E44" s="21" t="s">
        <v>594</v>
      </c>
      <c r="F44" s="21" t="s">
        <v>595</v>
      </c>
      <c r="G44" s="22" t="s">
        <v>898</v>
      </c>
      <c r="H44" s="61" t="str">
        <f>HYPERLINK("http://www.rentahome.cl/","www.rentahome.cl")</f>
        <v>www.rentahome.cl</v>
      </c>
      <c r="I44" s="21" t="s">
        <v>8</v>
      </c>
      <c r="J44" s="21" t="s">
        <v>596</v>
      </c>
      <c r="K44" s="21"/>
      <c r="L44" s="21"/>
      <c r="M44" s="21"/>
      <c r="N44" s="21" t="s">
        <v>597</v>
      </c>
      <c r="O44" s="21" t="s">
        <v>25</v>
      </c>
      <c r="P44" s="21" t="s">
        <v>598</v>
      </c>
      <c r="Q44" s="21" t="s">
        <v>27</v>
      </c>
      <c r="R44" s="21"/>
    </row>
    <row r="45" spans="1:18" ht="12.75" customHeight="1">
      <c r="A45" s="21">
        <v>5</v>
      </c>
      <c r="B45" s="47" t="s">
        <v>29</v>
      </c>
      <c r="C45" s="21" t="s">
        <v>599</v>
      </c>
      <c r="D45" s="21" t="s">
        <v>393</v>
      </c>
      <c r="E45" s="21" t="s">
        <v>600</v>
      </c>
      <c r="F45" s="21" t="s">
        <v>601</v>
      </c>
      <c r="G45" s="22" t="s">
        <v>899</v>
      </c>
      <c r="H45" s="61" t="str">
        <f>HYPERLINK("http://www.parksuite.cl/","www.parksuite.cl")</f>
        <v>www.parksuite.cl</v>
      </c>
      <c r="I45" s="21" t="s">
        <v>8</v>
      </c>
      <c r="J45" s="21" t="s">
        <v>482</v>
      </c>
      <c r="K45" s="21"/>
      <c r="L45" s="21"/>
      <c r="M45" s="21"/>
      <c r="N45" s="21" t="s">
        <v>602</v>
      </c>
      <c r="O45" s="21" t="s">
        <v>25</v>
      </c>
      <c r="P45" s="21" t="s">
        <v>603</v>
      </c>
      <c r="Q45" s="21" t="s">
        <v>27</v>
      </c>
      <c r="R45" s="21"/>
    </row>
    <row r="46" spans="1:18" ht="12.75" customHeight="1">
      <c r="A46" s="21">
        <v>6</v>
      </c>
      <c r="B46" s="47" t="s">
        <v>29</v>
      </c>
      <c r="C46" s="21" t="s">
        <v>604</v>
      </c>
      <c r="D46" s="21" t="s">
        <v>362</v>
      </c>
      <c r="E46" s="21" t="s">
        <v>543</v>
      </c>
      <c r="F46" s="21" t="s">
        <v>713</v>
      </c>
      <c r="G46" s="22" t="s">
        <v>900</v>
      </c>
      <c r="H46" s="61" t="str">
        <f>HYPERLINK("http://www.mgapartments.cl/","www.mgapartments.cl")</f>
        <v>www.mgapartments.cl</v>
      </c>
      <c r="I46" s="21" t="s">
        <v>8</v>
      </c>
      <c r="J46" s="21" t="s">
        <v>605</v>
      </c>
      <c r="K46" s="21"/>
      <c r="L46" s="21"/>
      <c r="M46" s="21"/>
      <c r="N46" s="21" t="s">
        <v>606</v>
      </c>
      <c r="O46" s="21" t="s">
        <v>89</v>
      </c>
      <c r="P46" s="21" t="s">
        <v>607</v>
      </c>
      <c r="Q46" s="21" t="s">
        <v>27</v>
      </c>
      <c r="R46" s="21"/>
    </row>
    <row r="47" spans="1:18" ht="12.75" customHeight="1">
      <c r="A47" s="21">
        <v>7</v>
      </c>
      <c r="B47" s="47" t="s">
        <v>29</v>
      </c>
      <c r="C47" s="21" t="s">
        <v>608</v>
      </c>
      <c r="D47" s="21" t="s">
        <v>362</v>
      </c>
      <c r="E47" s="21" t="s">
        <v>458</v>
      </c>
      <c r="F47" s="21" t="s">
        <v>609</v>
      </c>
      <c r="G47" s="22" t="s">
        <v>901</v>
      </c>
      <c r="H47" s="61" t="str">
        <f>HYPERLINK("http://www.altolyon.cl/","www.altolyon.cl")</f>
        <v>www.altolyon.cl</v>
      </c>
      <c r="I47" s="21" t="s">
        <v>8</v>
      </c>
      <c r="J47" s="21" t="s">
        <v>610</v>
      </c>
      <c r="K47" s="21"/>
      <c r="L47" s="21"/>
      <c r="M47" s="21"/>
      <c r="N47" s="21" t="s">
        <v>611</v>
      </c>
      <c r="O47" s="21" t="s">
        <v>89</v>
      </c>
      <c r="P47" s="21" t="s">
        <v>612</v>
      </c>
      <c r="Q47" s="21" t="s">
        <v>27</v>
      </c>
      <c r="R47" s="21"/>
    </row>
    <row r="48" spans="1:18" ht="12.75" customHeight="1">
      <c r="A48" s="21">
        <v>8</v>
      </c>
      <c r="B48" s="47" t="s">
        <v>29</v>
      </c>
      <c r="C48" s="21" t="s">
        <v>613</v>
      </c>
      <c r="D48" s="21" t="s">
        <v>362</v>
      </c>
      <c r="E48" s="21" t="s">
        <v>715</v>
      </c>
      <c r="F48" s="33" t="s">
        <v>902</v>
      </c>
      <c r="G48" s="22" t="s">
        <v>716</v>
      </c>
      <c r="H48" s="22" t="s">
        <v>714</v>
      </c>
      <c r="I48" s="21" t="s">
        <v>8</v>
      </c>
      <c r="J48" s="21" t="s">
        <v>614</v>
      </c>
      <c r="K48" s="21"/>
      <c r="L48" s="21"/>
      <c r="M48" s="21"/>
      <c r="N48" s="21" t="s">
        <v>615</v>
      </c>
      <c r="O48" s="21" t="s">
        <v>89</v>
      </c>
      <c r="P48" s="21" t="s">
        <v>616</v>
      </c>
      <c r="Q48" s="21" t="s">
        <v>27</v>
      </c>
      <c r="R48" s="21"/>
    </row>
    <row r="49" spans="1:18" ht="12.75" customHeight="1">
      <c r="A49" s="21">
        <v>9</v>
      </c>
      <c r="B49" s="47" t="s">
        <v>29</v>
      </c>
      <c r="C49" s="21" t="s">
        <v>617</v>
      </c>
      <c r="D49" s="21" t="s">
        <v>393</v>
      </c>
      <c r="E49" s="21" t="s">
        <v>618</v>
      </c>
      <c r="F49" s="21" t="s">
        <v>717</v>
      </c>
      <c r="G49" s="22" t="s">
        <v>903</v>
      </c>
      <c r="H49" s="61" t="str">
        <f>HYPERLINK("http://www.andes-suites.cl/","www.andes-suites.cl")</f>
        <v>www.andes-suites.cl</v>
      </c>
      <c r="I49" s="21" t="s">
        <v>8</v>
      </c>
      <c r="J49" s="21" t="s">
        <v>482</v>
      </c>
      <c r="K49" s="21"/>
      <c r="L49" s="21"/>
      <c r="M49" s="21"/>
      <c r="N49" s="21" t="s">
        <v>619</v>
      </c>
      <c r="O49" s="21" t="s">
        <v>89</v>
      </c>
      <c r="P49" s="21" t="s">
        <v>620</v>
      </c>
      <c r="Q49" s="21" t="s">
        <v>27</v>
      </c>
      <c r="R49" s="21"/>
    </row>
    <row r="50" spans="1:18" ht="12.75" customHeight="1">
      <c r="A50" s="21">
        <v>10</v>
      </c>
      <c r="B50" s="47" t="s">
        <v>29</v>
      </c>
      <c r="C50" s="21" t="s">
        <v>621</v>
      </c>
      <c r="D50" s="21" t="s">
        <v>362</v>
      </c>
      <c r="E50" s="21" t="s">
        <v>622</v>
      </c>
      <c r="F50" s="21" t="s">
        <v>623</v>
      </c>
      <c r="G50" s="61" t="str">
        <f>HYPERLINK("mailto:informaciones@bvtravelsuites.cl","informaciones@bvtravelsuites.cl")</f>
        <v>informaciones@bvtravelsuites.cl</v>
      </c>
      <c r="H50" s="61" t="str">
        <f>HYPERLINK("http://www.bvtravelsuites.cl/","www.bvtravelsuites.cl")</f>
        <v>www.bvtravelsuites.cl</v>
      </c>
      <c r="I50" s="21" t="s">
        <v>8</v>
      </c>
      <c r="J50" s="21" t="s">
        <v>482</v>
      </c>
      <c r="K50" s="21"/>
      <c r="L50" s="21"/>
      <c r="M50" s="21"/>
      <c r="N50" s="21" t="s">
        <v>624</v>
      </c>
      <c r="O50" s="21" t="s">
        <v>89</v>
      </c>
      <c r="P50" s="21" t="s">
        <v>625</v>
      </c>
      <c r="Q50" s="21" t="s">
        <v>626</v>
      </c>
      <c r="R50" s="21"/>
    </row>
    <row r="51" spans="1:18" ht="12.75" customHeight="1">
      <c r="A51" s="21">
        <v>11</v>
      </c>
      <c r="B51" s="47" t="s">
        <v>29</v>
      </c>
      <c r="C51" s="21" t="s">
        <v>627</v>
      </c>
      <c r="D51" s="21" t="s">
        <v>362</v>
      </c>
      <c r="E51" s="21" t="s">
        <v>904</v>
      </c>
      <c r="F51" s="21" t="s">
        <v>628</v>
      </c>
      <c r="G51" s="61" t="str">
        <f>HYPERLINK("mailto:info@jtsuites.cl","info@jtsuites.cl")</f>
        <v>info@jtsuites.cl</v>
      </c>
      <c r="H51" s="61" t="str">
        <f>HYPERLINK("http://www.jtsuites.cl/","www.jtsuites.cl")</f>
        <v>www.jtsuites.cl</v>
      </c>
      <c r="I51" s="21" t="s">
        <v>8</v>
      </c>
      <c r="J51" s="21" t="s">
        <v>629</v>
      </c>
      <c r="K51" s="21"/>
      <c r="L51" s="21"/>
      <c r="M51" s="21"/>
      <c r="N51" s="21" t="s">
        <v>630</v>
      </c>
      <c r="O51" s="21" t="s">
        <v>25</v>
      </c>
      <c r="P51" s="21" t="s">
        <v>631</v>
      </c>
      <c r="Q51" s="21" t="s">
        <v>436</v>
      </c>
      <c r="R51" s="21"/>
    </row>
    <row r="52" spans="1:18" ht="12.75" customHeight="1">
      <c r="A52" s="21">
        <v>12</v>
      </c>
      <c r="B52" s="47" t="s">
        <v>29</v>
      </c>
      <c r="C52" s="21" t="s">
        <v>632</v>
      </c>
      <c r="D52" s="21" t="s">
        <v>362</v>
      </c>
      <c r="E52" s="21" t="s">
        <v>633</v>
      </c>
      <c r="F52" s="21" t="s">
        <v>718</v>
      </c>
      <c r="G52" s="61" t="str">
        <f>HYPERLINK("mailto:reservas@magnoliasuites.cl","reservas@magnoliasuites.cl")</f>
        <v>reservas@magnoliasuites.cl</v>
      </c>
      <c r="H52" s="61" t="str">
        <f>HYPERLINK("http://www.magnoliasuites.cl/","www.magnoliasuites.cl")</f>
        <v>www.magnoliasuites.cl</v>
      </c>
      <c r="I52" s="21" t="s">
        <v>8</v>
      </c>
      <c r="J52" s="21" t="s">
        <v>634</v>
      </c>
      <c r="K52" s="21"/>
      <c r="L52" s="21"/>
      <c r="M52" s="21"/>
      <c r="N52" s="21" t="s">
        <v>108</v>
      </c>
      <c r="O52" s="21" t="s">
        <v>25</v>
      </c>
      <c r="P52" s="21" t="s">
        <v>635</v>
      </c>
      <c r="Q52" s="21" t="s">
        <v>27</v>
      </c>
      <c r="R52" s="21"/>
    </row>
    <row r="53" spans="1:18" ht="12.75" customHeight="1">
      <c r="A53" s="21">
        <v>13</v>
      </c>
      <c r="B53" s="47" t="s">
        <v>29</v>
      </c>
      <c r="C53" s="21" t="s">
        <v>636</v>
      </c>
      <c r="D53" s="21" t="s">
        <v>393</v>
      </c>
      <c r="E53" s="21" t="s">
        <v>473</v>
      </c>
      <c r="F53" s="21" t="s">
        <v>637</v>
      </c>
      <c r="G53" s="61" t="str">
        <f>HYPERLINK("mailto:ahincosuites@gmail.com","ahincosuites@gmail.com")</f>
        <v>ahincosuites@gmail.com</v>
      </c>
      <c r="H53" s="61" t="str">
        <f>HYPERLINK("http://www.ahincosuites.cl/","www.ahincosuites.cl")</f>
        <v>www.ahincosuites.cl</v>
      </c>
      <c r="I53" s="21" t="s">
        <v>8</v>
      </c>
      <c r="J53" s="21" t="s">
        <v>482</v>
      </c>
      <c r="K53" s="21"/>
      <c r="L53" s="21"/>
      <c r="M53" s="21"/>
      <c r="N53" s="21" t="s">
        <v>638</v>
      </c>
      <c r="O53" s="21" t="s">
        <v>89</v>
      </c>
      <c r="P53" s="21" t="s">
        <v>639</v>
      </c>
      <c r="Q53" s="21" t="s">
        <v>27</v>
      </c>
      <c r="R53" s="21"/>
    </row>
    <row r="54" spans="1:18" ht="12.75" customHeight="1">
      <c r="A54" s="21">
        <v>14</v>
      </c>
      <c r="B54" s="47" t="s">
        <v>12</v>
      </c>
      <c r="C54" s="21" t="s">
        <v>640</v>
      </c>
      <c r="D54" s="21" t="s">
        <v>362</v>
      </c>
      <c r="E54" s="21" t="s">
        <v>719</v>
      </c>
      <c r="F54" s="21" t="s">
        <v>720</v>
      </c>
      <c r="G54" s="69" t="s">
        <v>907</v>
      </c>
      <c r="H54" s="22" t="s">
        <v>908</v>
      </c>
      <c r="I54" s="21" t="s">
        <v>8</v>
      </c>
      <c r="J54" s="21" t="s">
        <v>641</v>
      </c>
      <c r="K54" s="21"/>
      <c r="L54" s="21"/>
      <c r="M54" s="21"/>
      <c r="N54" s="21" t="s">
        <v>47</v>
      </c>
      <c r="O54" s="21" t="s">
        <v>251</v>
      </c>
      <c r="P54" s="21" t="s">
        <v>642</v>
      </c>
      <c r="Q54" s="21" t="s">
        <v>27</v>
      </c>
      <c r="R54" s="21"/>
    </row>
    <row r="55" spans="1:18" ht="12.75" customHeight="1">
      <c r="A55" s="21">
        <v>15</v>
      </c>
      <c r="B55" s="47"/>
      <c r="C55" s="21"/>
      <c r="D55" s="21"/>
      <c r="E55" s="21"/>
      <c r="F55" s="21"/>
      <c r="G55" s="61"/>
      <c r="H55" s="6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 customHeight="1">
      <c r="A56" s="21">
        <v>16</v>
      </c>
      <c r="B56" s="47" t="s">
        <v>29</v>
      </c>
      <c r="C56" s="21" t="s">
        <v>643</v>
      </c>
      <c r="D56" s="21" t="s">
        <v>362</v>
      </c>
      <c r="E56" s="21" t="s">
        <v>644</v>
      </c>
      <c r="F56" s="21">
        <v>23724058</v>
      </c>
      <c r="G56" s="61" t="str">
        <f>HYPERLINK("mailto:acabezas@parkplaza.cl","acabezas@parkplaza.cl")</f>
        <v>acabezas@parkplaza.cl</v>
      </c>
      <c r="H56" s="61" t="str">
        <f>HYPERLINK("http://www.parkplaza.cl/","www.parkplaza.cl")</f>
        <v>www.parkplaza.cl</v>
      </c>
      <c r="I56" s="21" t="s">
        <v>8</v>
      </c>
      <c r="J56" s="21" t="s">
        <v>250</v>
      </c>
      <c r="K56" s="21"/>
      <c r="L56" s="21"/>
      <c r="M56" s="21"/>
      <c r="N56" s="21" t="s">
        <v>645</v>
      </c>
      <c r="O56" s="21" t="s">
        <v>89</v>
      </c>
      <c r="P56" s="21" t="s">
        <v>646</v>
      </c>
      <c r="Q56" s="21" t="s">
        <v>27</v>
      </c>
      <c r="R56" s="21"/>
    </row>
    <row r="57" spans="1:18" ht="12.75" customHeight="1">
      <c r="A57" s="21">
        <v>17</v>
      </c>
      <c r="B57" s="47" t="s">
        <v>29</v>
      </c>
      <c r="C57" s="21" t="s">
        <v>647</v>
      </c>
      <c r="D57" s="21" t="s">
        <v>362</v>
      </c>
      <c r="E57" s="21" t="s">
        <v>648</v>
      </c>
      <c r="F57" s="21" t="s">
        <v>649</v>
      </c>
      <c r="G57" s="70" t="str">
        <f>HYPERLINK("mailto:reservas@cityinn.cl","reservas@cityinn.cl")</f>
        <v>reservas@cityinn.cl</v>
      </c>
      <c r="H57" s="70" t="str">
        <f>HYPERLINK("http://www.cityinn.cl/","www.cityinn.cl")</f>
        <v>www.cityinn.cl</v>
      </c>
      <c r="I57" s="21" t="s">
        <v>8</v>
      </c>
      <c r="J57" s="21" t="s">
        <v>650</v>
      </c>
      <c r="K57" s="21"/>
      <c r="L57" s="21"/>
      <c r="M57" s="21"/>
      <c r="N57" s="21" t="s">
        <v>106</v>
      </c>
      <c r="O57" s="21" t="s">
        <v>89</v>
      </c>
      <c r="P57" s="21" t="s">
        <v>651</v>
      </c>
      <c r="Q57" s="21" t="s">
        <v>64</v>
      </c>
      <c r="R57" s="2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customHeight="1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customHeight="1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 customHeight="1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 customHeight="1">
      <c r="A102" s="1"/>
      <c r="B102" s="1"/>
      <c r="C102" s="1"/>
      <c r="D102" s="1"/>
      <c r="E102" s="1"/>
      <c r="F102" s="1"/>
      <c r="G102" s="1"/>
      <c r="H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 customHeight="1">
      <c r="A103" s="1"/>
      <c r="B103" s="1"/>
      <c r="C103" s="1"/>
      <c r="D103" s="1"/>
      <c r="E103" s="1"/>
      <c r="F103" s="1"/>
      <c r="G103" s="1"/>
      <c r="H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>
      <c r="A104" s="1"/>
      <c r="B104" s="1"/>
      <c r="C104" s="1"/>
      <c r="D104" s="1"/>
      <c r="E104" s="1"/>
      <c r="F104" s="1"/>
      <c r="G104" s="1"/>
      <c r="H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 customHeight="1">
      <c r="A105" s="1"/>
      <c r="B105" s="1"/>
      <c r="C105" s="1"/>
      <c r="D105" s="1"/>
      <c r="E105" s="1"/>
      <c r="F105" s="1"/>
      <c r="G105" s="1"/>
      <c r="H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>
      <c r="A106" s="1"/>
      <c r="B106" s="1"/>
      <c r="C106" s="1"/>
      <c r="D106" s="1"/>
      <c r="E106" s="1"/>
      <c r="F106" s="1"/>
      <c r="G106" s="1"/>
      <c r="H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 customHeight="1">
      <c r="A107" s="1"/>
      <c r="B107" s="1"/>
      <c r="C107" s="1"/>
      <c r="D107" s="1"/>
      <c r="E107" s="1"/>
      <c r="F107" s="1"/>
      <c r="G107" s="1"/>
      <c r="H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 customHeight="1">
      <c r="A108" s="1"/>
      <c r="B108" s="1"/>
      <c r="C108" s="1"/>
      <c r="D108" s="1"/>
      <c r="E108" s="1"/>
      <c r="F108" s="1"/>
      <c r="G108" s="1"/>
      <c r="H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 customHeight="1">
      <c r="A109" s="1"/>
      <c r="B109" s="1"/>
      <c r="C109" s="1"/>
      <c r="D109" s="1"/>
      <c r="E109" s="1"/>
      <c r="F109" s="1"/>
      <c r="G109" s="1"/>
      <c r="H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 customHeight="1">
      <c r="A110" s="1"/>
      <c r="B110" s="1"/>
      <c r="C110" s="1"/>
      <c r="D110" s="1"/>
      <c r="E110" s="1"/>
      <c r="F110" s="1"/>
      <c r="G110" s="1"/>
      <c r="H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>
      <c r="A111" s="1"/>
      <c r="B111" s="1"/>
      <c r="C111" s="1"/>
      <c r="D111" s="1"/>
      <c r="E111" s="1"/>
      <c r="F111" s="1"/>
      <c r="G111" s="1"/>
      <c r="H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>
      <c r="A112" s="1"/>
      <c r="B112" s="1"/>
      <c r="C112" s="1"/>
      <c r="D112" s="1"/>
      <c r="E112" s="1"/>
      <c r="F112" s="1"/>
      <c r="G112" s="1"/>
      <c r="H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>
      <c r="A113" s="1"/>
      <c r="B113" s="1"/>
      <c r="C113" s="1"/>
      <c r="D113" s="1"/>
      <c r="E113" s="1"/>
      <c r="F113" s="1"/>
      <c r="G113" s="1"/>
      <c r="H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>
      <c r="A114" s="1"/>
      <c r="B114" s="1"/>
      <c r="C114" s="1"/>
      <c r="D114" s="1"/>
      <c r="E114" s="1"/>
      <c r="F114" s="1"/>
      <c r="G114" s="1"/>
      <c r="H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>
      <c r="A115" s="1"/>
      <c r="B115" s="1"/>
      <c r="C115" s="1"/>
      <c r="D115" s="1"/>
      <c r="E115" s="1"/>
      <c r="F115" s="1"/>
      <c r="G115" s="1"/>
      <c r="H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 customHeight="1">
      <c r="A116" s="1"/>
      <c r="B116" s="1"/>
      <c r="C116" s="1"/>
      <c r="D116" s="1"/>
      <c r="E116" s="1"/>
      <c r="F116" s="1"/>
      <c r="G116" s="1"/>
      <c r="H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 customHeight="1">
      <c r="A117" s="1"/>
      <c r="B117" s="1"/>
      <c r="C117" s="1"/>
      <c r="D117" s="1"/>
      <c r="E117" s="1"/>
      <c r="F117" s="1"/>
      <c r="G117" s="1"/>
      <c r="H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 customHeight="1">
      <c r="A118" s="1"/>
      <c r="B118" s="1"/>
      <c r="C118" s="1"/>
      <c r="D118" s="1"/>
      <c r="E118" s="1"/>
      <c r="F118" s="1"/>
      <c r="G118" s="1"/>
      <c r="H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 customHeight="1">
      <c r="A119" s="1"/>
      <c r="B119" s="1"/>
      <c r="C119" s="1"/>
      <c r="D119" s="1"/>
      <c r="E119" s="1"/>
      <c r="F119" s="1"/>
      <c r="G119" s="1"/>
      <c r="H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 customHeight="1">
      <c r="A120" s="1"/>
      <c r="B120" s="1"/>
      <c r="C120" s="1"/>
      <c r="D120" s="1"/>
      <c r="E120" s="1"/>
      <c r="F120" s="1"/>
      <c r="G120" s="1"/>
      <c r="H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 customHeight="1">
      <c r="A121" s="1"/>
      <c r="B121" s="1"/>
      <c r="C121" s="1"/>
      <c r="D121" s="1"/>
      <c r="E121" s="1"/>
      <c r="F121" s="1"/>
      <c r="G121" s="1"/>
      <c r="H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 customHeight="1">
      <c r="A122" s="1"/>
      <c r="B122" s="1"/>
      <c r="C122" s="1"/>
      <c r="D122" s="1"/>
      <c r="E122" s="1"/>
      <c r="F122" s="1"/>
      <c r="G122" s="1"/>
      <c r="H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 customHeight="1">
      <c r="A123" s="1"/>
      <c r="B123" s="1"/>
      <c r="C123" s="1"/>
      <c r="D123" s="1"/>
      <c r="E123" s="1"/>
      <c r="F123" s="1"/>
      <c r="G123" s="1"/>
      <c r="H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 customHeight="1">
      <c r="A124" s="1"/>
      <c r="B124" s="1"/>
      <c r="C124" s="1"/>
      <c r="D124" s="1"/>
      <c r="E124" s="1"/>
      <c r="F124" s="1"/>
      <c r="G124" s="1"/>
      <c r="H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 customHeight="1">
      <c r="A125" s="1"/>
      <c r="B125" s="1"/>
      <c r="C125" s="1"/>
      <c r="D125" s="1"/>
      <c r="E125" s="1"/>
      <c r="F125" s="1"/>
      <c r="G125" s="1"/>
      <c r="H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 customHeight="1">
      <c r="A126" s="1"/>
      <c r="B126" s="1"/>
      <c r="C126" s="1"/>
      <c r="D126" s="1"/>
      <c r="E126" s="1"/>
      <c r="F126" s="1"/>
      <c r="G126" s="1"/>
      <c r="H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 customHeight="1">
      <c r="A127" s="1"/>
      <c r="B127" s="1"/>
      <c r="C127" s="1"/>
      <c r="D127" s="1"/>
      <c r="E127" s="1"/>
      <c r="F127" s="1"/>
      <c r="G127" s="1"/>
      <c r="H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 customHeight="1">
      <c r="A128" s="1"/>
      <c r="B128" s="1"/>
      <c r="C128" s="1"/>
      <c r="D128" s="1"/>
      <c r="E128" s="1"/>
      <c r="F128" s="1"/>
      <c r="G128" s="1"/>
      <c r="H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 customHeight="1">
      <c r="A129" s="1"/>
      <c r="B129" s="1"/>
      <c r="C129" s="1"/>
      <c r="D129" s="1"/>
      <c r="E129" s="1"/>
      <c r="F129" s="1"/>
      <c r="G129" s="1"/>
      <c r="H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 customHeight="1">
      <c r="A130" s="1"/>
      <c r="B130" s="1"/>
      <c r="C130" s="1"/>
      <c r="D130" s="1"/>
      <c r="E130" s="1"/>
      <c r="F130" s="1"/>
      <c r="G130" s="1"/>
      <c r="H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 customHeight="1">
      <c r="A131" s="1"/>
      <c r="B131" s="1"/>
      <c r="C131" s="1"/>
      <c r="D131" s="1"/>
      <c r="E131" s="1"/>
      <c r="F131" s="1"/>
      <c r="G131" s="1"/>
      <c r="H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 customHeight="1">
      <c r="A132" s="1"/>
      <c r="B132" s="1"/>
      <c r="C132" s="1"/>
      <c r="D132" s="1"/>
      <c r="E132" s="1"/>
      <c r="F132" s="1"/>
      <c r="G132" s="1"/>
      <c r="H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 customHeight="1">
      <c r="A133" s="1"/>
      <c r="B133" s="1"/>
      <c r="C133" s="1"/>
      <c r="D133" s="1"/>
      <c r="E133" s="1"/>
      <c r="F133" s="1"/>
      <c r="G133" s="1"/>
      <c r="H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>
      <c r="A134" s="1"/>
      <c r="B134" s="1"/>
      <c r="C134" s="1"/>
      <c r="D134" s="1"/>
      <c r="E134" s="1"/>
      <c r="F134" s="1"/>
      <c r="G134" s="1"/>
      <c r="H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 customHeight="1">
      <c r="A135" s="1"/>
      <c r="B135" s="1"/>
      <c r="C135" s="1"/>
      <c r="D135" s="1"/>
      <c r="E135" s="1"/>
      <c r="F135" s="1"/>
      <c r="G135" s="1"/>
      <c r="H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 customHeight="1">
      <c r="A136" s="1"/>
      <c r="B136" s="1"/>
      <c r="C136" s="1"/>
      <c r="D136" s="1"/>
      <c r="E136" s="1"/>
      <c r="F136" s="1"/>
      <c r="G136" s="1"/>
      <c r="H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 customHeight="1">
      <c r="A137" s="1"/>
      <c r="B137" s="1"/>
      <c r="C137" s="1"/>
      <c r="D137" s="1"/>
      <c r="E137" s="1"/>
      <c r="F137" s="1"/>
      <c r="G137" s="1"/>
      <c r="H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 customHeight="1">
      <c r="A138" s="1"/>
      <c r="B138" s="1"/>
      <c r="C138" s="1"/>
      <c r="D138" s="1"/>
      <c r="E138" s="1"/>
      <c r="F138" s="1"/>
      <c r="G138" s="1"/>
      <c r="H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 customHeight="1">
      <c r="A139" s="1"/>
      <c r="B139" s="1"/>
      <c r="C139" s="1"/>
      <c r="D139" s="1"/>
      <c r="E139" s="1"/>
      <c r="F139" s="1"/>
      <c r="G139" s="1"/>
      <c r="H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>
      <c r="A140" s="1"/>
      <c r="B140" s="1"/>
      <c r="C140" s="1"/>
      <c r="D140" s="1"/>
      <c r="E140" s="1"/>
      <c r="F140" s="1"/>
      <c r="G140" s="1"/>
      <c r="H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 customHeight="1">
      <c r="A141" s="1"/>
      <c r="B141" s="1"/>
      <c r="C141" s="1"/>
      <c r="D141" s="1"/>
      <c r="E141" s="1"/>
      <c r="F141" s="1"/>
      <c r="G141" s="1"/>
      <c r="H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 customHeight="1">
      <c r="A142" s="1"/>
      <c r="B142" s="1"/>
      <c r="C142" s="1"/>
      <c r="D142" s="1"/>
      <c r="E142" s="1"/>
      <c r="F142" s="1"/>
      <c r="G142" s="1"/>
      <c r="H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 customHeight="1">
      <c r="A143" s="1"/>
      <c r="B143" s="1"/>
      <c r="C143" s="1"/>
      <c r="D143" s="1"/>
      <c r="E143" s="1"/>
      <c r="F143" s="1"/>
      <c r="G143" s="1"/>
      <c r="H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 customHeight="1">
      <c r="A144" s="1"/>
      <c r="B144" s="1"/>
      <c r="C144" s="1"/>
      <c r="D144" s="1"/>
      <c r="E144" s="1"/>
      <c r="F144" s="1"/>
      <c r="G144" s="1"/>
      <c r="H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 customHeight="1">
      <c r="A145" s="1"/>
      <c r="B145" s="1"/>
      <c r="C145" s="1"/>
      <c r="D145" s="1"/>
      <c r="E145" s="1"/>
      <c r="F145" s="1"/>
      <c r="G145" s="1"/>
      <c r="H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 customHeight="1">
      <c r="A146" s="1"/>
      <c r="B146" s="1"/>
      <c r="C146" s="1"/>
      <c r="D146" s="1"/>
      <c r="E146" s="1"/>
      <c r="F146" s="1"/>
      <c r="G146" s="1"/>
      <c r="H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 customHeight="1">
      <c r="A147" s="1"/>
      <c r="B147" s="1"/>
      <c r="C147" s="1"/>
      <c r="D147" s="1"/>
      <c r="E147" s="1"/>
      <c r="F147" s="1"/>
      <c r="G147" s="1"/>
      <c r="H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>
      <c r="A148" s="1"/>
      <c r="B148" s="1"/>
      <c r="C148" s="1"/>
      <c r="D148" s="1"/>
      <c r="E148" s="1"/>
      <c r="F148" s="1"/>
      <c r="G148" s="1"/>
      <c r="H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>
      <c r="A149" s="1"/>
      <c r="B149" s="1"/>
      <c r="C149" s="1"/>
      <c r="D149" s="1"/>
      <c r="E149" s="1"/>
      <c r="F149" s="1"/>
      <c r="G149" s="1"/>
      <c r="H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 customHeight="1">
      <c r="A150" s="1"/>
      <c r="B150" s="1"/>
      <c r="C150" s="1"/>
      <c r="D150" s="1"/>
      <c r="E150" s="1"/>
      <c r="F150" s="1"/>
      <c r="G150" s="1"/>
      <c r="H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 customHeight="1">
      <c r="A151" s="1"/>
      <c r="B151" s="1"/>
      <c r="C151" s="1"/>
      <c r="D151" s="1"/>
      <c r="E151" s="1"/>
      <c r="F151" s="1"/>
      <c r="G151" s="1"/>
      <c r="H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 customHeight="1">
      <c r="A152" s="1"/>
      <c r="B152" s="1"/>
      <c r="C152" s="1"/>
      <c r="D152" s="1"/>
      <c r="E152" s="1"/>
      <c r="F152" s="1"/>
      <c r="G152" s="1"/>
      <c r="H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>
      <c r="A153" s="1"/>
      <c r="B153" s="1"/>
      <c r="C153" s="1"/>
      <c r="D153" s="1"/>
      <c r="E153" s="1"/>
      <c r="F153" s="1"/>
      <c r="G153" s="1"/>
      <c r="H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>
      <c r="A154" s="1"/>
      <c r="B154" s="1"/>
      <c r="C154" s="1"/>
      <c r="D154" s="1"/>
      <c r="E154" s="1"/>
      <c r="F154" s="1"/>
      <c r="G154" s="1"/>
      <c r="H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>
      <c r="A155" s="1"/>
      <c r="B155" s="1"/>
      <c r="C155" s="1"/>
      <c r="D155" s="1"/>
      <c r="E155" s="1"/>
      <c r="F155" s="1"/>
      <c r="G155" s="1"/>
      <c r="H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>
      <c r="A156" s="1"/>
      <c r="B156" s="1"/>
      <c r="C156" s="1"/>
      <c r="D156" s="1"/>
      <c r="E156" s="1"/>
      <c r="F156" s="1"/>
      <c r="G156" s="1"/>
      <c r="H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>
      <c r="A157" s="1"/>
      <c r="B157" s="1"/>
      <c r="C157" s="1"/>
      <c r="D157" s="1"/>
      <c r="E157" s="1"/>
      <c r="F157" s="1"/>
      <c r="G157" s="1"/>
      <c r="H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>
      <c r="A158" s="1"/>
      <c r="B158" s="1"/>
      <c r="C158" s="1"/>
      <c r="D158" s="1"/>
      <c r="E158" s="1"/>
      <c r="F158" s="1"/>
      <c r="G158" s="1"/>
      <c r="H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>
      <c r="A159" s="1"/>
      <c r="B159" s="1"/>
      <c r="C159" s="1"/>
      <c r="D159" s="1"/>
      <c r="E159" s="1"/>
      <c r="F159" s="1"/>
      <c r="G159" s="1"/>
      <c r="H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>
      <c r="A160" s="1"/>
      <c r="B160" s="1"/>
      <c r="C160" s="1"/>
      <c r="D160" s="1"/>
      <c r="E160" s="1"/>
      <c r="F160" s="1"/>
      <c r="G160" s="1"/>
      <c r="H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 customHeight="1">
      <c r="A161" s="1"/>
      <c r="B161" s="1"/>
      <c r="C161" s="1"/>
      <c r="D161" s="1"/>
      <c r="E161" s="1"/>
      <c r="F161" s="1"/>
      <c r="G161" s="1"/>
      <c r="H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 customHeight="1">
      <c r="A162" s="1"/>
      <c r="B162" s="1"/>
      <c r="C162" s="1"/>
      <c r="D162" s="1"/>
      <c r="E162" s="1"/>
      <c r="F162" s="1"/>
      <c r="G162" s="1"/>
      <c r="H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 customHeight="1">
      <c r="A163" s="1"/>
      <c r="B163" s="1"/>
      <c r="C163" s="1"/>
      <c r="D163" s="1"/>
      <c r="E163" s="1"/>
      <c r="F163" s="1"/>
      <c r="G163" s="1"/>
      <c r="H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>
      <c r="A164" s="1"/>
      <c r="B164" s="1"/>
      <c r="C164" s="1"/>
      <c r="D164" s="1"/>
      <c r="E164" s="1"/>
      <c r="F164" s="1"/>
      <c r="G164" s="1"/>
      <c r="H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 customHeight="1">
      <c r="A165" s="1"/>
      <c r="B165" s="1"/>
      <c r="C165" s="1"/>
      <c r="D165" s="1"/>
      <c r="E165" s="1"/>
      <c r="F165" s="1"/>
      <c r="G165" s="1"/>
      <c r="H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 customHeight="1">
      <c r="A166" s="1"/>
      <c r="B166" s="1"/>
      <c r="C166" s="1"/>
      <c r="D166" s="1"/>
      <c r="E166" s="1"/>
      <c r="F166" s="1"/>
      <c r="G166" s="1"/>
      <c r="H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 customHeight="1">
      <c r="A167" s="1"/>
      <c r="B167" s="1"/>
      <c r="C167" s="1"/>
      <c r="D167" s="1"/>
      <c r="E167" s="1"/>
      <c r="F167" s="1"/>
      <c r="G167" s="1"/>
      <c r="H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 customHeight="1">
      <c r="A168" s="1"/>
      <c r="B168" s="1"/>
      <c r="C168" s="1"/>
      <c r="D168" s="1"/>
      <c r="E168" s="1"/>
      <c r="F168" s="1"/>
      <c r="G168" s="1"/>
      <c r="H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>
      <c r="A169" s="1"/>
      <c r="B169" s="1"/>
      <c r="C169" s="1"/>
      <c r="D169" s="1"/>
      <c r="E169" s="1"/>
      <c r="F169" s="1"/>
      <c r="G169" s="1"/>
      <c r="H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 customHeight="1">
      <c r="A170" s="1"/>
      <c r="B170" s="1"/>
      <c r="C170" s="1"/>
      <c r="D170" s="1"/>
      <c r="E170" s="1"/>
      <c r="F170" s="1"/>
      <c r="G170" s="1"/>
      <c r="H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 customHeight="1">
      <c r="A171" s="1"/>
      <c r="B171" s="1"/>
      <c r="C171" s="1"/>
      <c r="D171" s="1"/>
      <c r="E171" s="1"/>
      <c r="F171" s="1"/>
      <c r="G171" s="1"/>
      <c r="H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 customHeight="1">
      <c r="A172" s="1"/>
      <c r="B172" s="1"/>
      <c r="C172" s="1"/>
      <c r="D172" s="1"/>
      <c r="E172" s="1"/>
      <c r="F172" s="1"/>
      <c r="G172" s="1"/>
      <c r="H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 customHeight="1">
      <c r="A173" s="1"/>
      <c r="B173" s="1"/>
      <c r="C173" s="1"/>
      <c r="D173" s="1"/>
      <c r="E173" s="1"/>
      <c r="F173" s="1"/>
      <c r="G173" s="1"/>
      <c r="H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 customHeight="1">
      <c r="A174" s="1"/>
      <c r="B174" s="1"/>
      <c r="C174" s="1"/>
      <c r="D174" s="1"/>
      <c r="E174" s="1"/>
      <c r="F174" s="1"/>
      <c r="G174" s="1"/>
      <c r="H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 customHeight="1">
      <c r="A175" s="1"/>
      <c r="B175" s="1"/>
      <c r="C175" s="1"/>
      <c r="D175" s="1"/>
      <c r="E175" s="1"/>
      <c r="F175" s="1"/>
      <c r="G175" s="1"/>
      <c r="H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 customHeight="1">
      <c r="A176" s="1"/>
      <c r="B176" s="1"/>
      <c r="C176" s="1"/>
      <c r="D176" s="1"/>
      <c r="E176" s="1"/>
      <c r="F176" s="1"/>
      <c r="G176" s="1"/>
      <c r="H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 customHeight="1">
      <c r="A177" s="1"/>
      <c r="B177" s="1"/>
      <c r="C177" s="1"/>
      <c r="D177" s="1"/>
      <c r="E177" s="1"/>
      <c r="F177" s="1"/>
      <c r="G177" s="1"/>
      <c r="H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 customHeight="1">
      <c r="A178" s="1"/>
      <c r="B178" s="1"/>
      <c r="C178" s="1"/>
      <c r="D178" s="1"/>
      <c r="E178" s="1"/>
      <c r="F178" s="1"/>
      <c r="G178" s="1"/>
      <c r="H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 customHeight="1">
      <c r="A179" s="1"/>
      <c r="B179" s="1"/>
      <c r="C179" s="1"/>
      <c r="D179" s="1"/>
      <c r="E179" s="1"/>
      <c r="F179" s="1"/>
      <c r="G179" s="1"/>
      <c r="H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 customHeight="1">
      <c r="A180" s="1"/>
      <c r="B180" s="1"/>
      <c r="C180" s="1"/>
      <c r="D180" s="1"/>
      <c r="E180" s="1"/>
      <c r="F180" s="1"/>
      <c r="G180" s="1"/>
      <c r="H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 customHeight="1">
      <c r="A181" s="1"/>
      <c r="B181" s="1"/>
      <c r="C181" s="1"/>
      <c r="D181" s="1"/>
      <c r="E181" s="1"/>
      <c r="F181" s="1"/>
      <c r="G181" s="1"/>
      <c r="H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 customHeight="1">
      <c r="A182" s="1"/>
      <c r="B182" s="1"/>
      <c r="C182" s="1"/>
      <c r="D182" s="1"/>
      <c r="E182" s="1"/>
      <c r="F182" s="1"/>
      <c r="G182" s="1"/>
      <c r="H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 customHeight="1">
      <c r="A183" s="1"/>
      <c r="B183" s="1"/>
      <c r="C183" s="1"/>
      <c r="D183" s="1"/>
      <c r="E183" s="1"/>
      <c r="F183" s="1"/>
      <c r="G183" s="1"/>
      <c r="H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 customHeight="1">
      <c r="A184" s="1"/>
      <c r="B184" s="1"/>
      <c r="C184" s="1"/>
      <c r="D184" s="1"/>
      <c r="E184" s="1"/>
      <c r="F184" s="1"/>
      <c r="G184" s="1"/>
      <c r="H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>
      <c r="A185" s="1"/>
      <c r="B185" s="1"/>
      <c r="C185" s="1"/>
      <c r="D185" s="1"/>
      <c r="E185" s="1"/>
      <c r="F185" s="1"/>
      <c r="G185" s="1"/>
      <c r="H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 customHeight="1">
      <c r="A186" s="1"/>
      <c r="B186" s="1"/>
      <c r="C186" s="1"/>
      <c r="D186" s="1"/>
      <c r="E186" s="1"/>
      <c r="F186" s="1"/>
      <c r="G186" s="1"/>
      <c r="H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>
      <c r="A187" s="1"/>
      <c r="B187" s="1"/>
      <c r="C187" s="1"/>
      <c r="D187" s="1"/>
      <c r="E187" s="1"/>
      <c r="F187" s="1"/>
      <c r="G187" s="1"/>
      <c r="H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 customHeight="1">
      <c r="A188" s="1"/>
      <c r="B188" s="1"/>
      <c r="C188" s="1"/>
      <c r="D188" s="1"/>
      <c r="E188" s="1"/>
      <c r="F188" s="1"/>
      <c r="G188" s="1"/>
      <c r="H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 customHeight="1">
      <c r="A189" s="1"/>
      <c r="B189" s="1"/>
      <c r="C189" s="1"/>
      <c r="D189" s="1"/>
      <c r="E189" s="1"/>
      <c r="F189" s="1"/>
      <c r="G189" s="1"/>
      <c r="H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 customHeight="1">
      <c r="A190" s="1"/>
      <c r="B190" s="1"/>
      <c r="C190" s="1"/>
      <c r="D190" s="1"/>
      <c r="E190" s="1"/>
      <c r="F190" s="1"/>
      <c r="G190" s="1"/>
      <c r="H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 customHeight="1">
      <c r="A191" s="1"/>
      <c r="B191" s="1"/>
      <c r="C191" s="1"/>
      <c r="D191" s="1"/>
      <c r="E191" s="1"/>
      <c r="F191" s="1"/>
      <c r="G191" s="1"/>
      <c r="H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 customHeight="1">
      <c r="A192" s="1"/>
      <c r="B192" s="1"/>
      <c r="C192" s="1"/>
      <c r="D192" s="1"/>
      <c r="E192" s="1"/>
      <c r="F192" s="1"/>
      <c r="G192" s="1"/>
      <c r="H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 customHeight="1">
      <c r="A193" s="1"/>
      <c r="B193" s="1"/>
      <c r="C193" s="1"/>
      <c r="D193" s="1"/>
      <c r="E193" s="1"/>
      <c r="F193" s="1"/>
      <c r="G193" s="1"/>
      <c r="H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 customHeight="1">
      <c r="A194" s="1"/>
      <c r="B194" s="1"/>
      <c r="C194" s="1"/>
      <c r="D194" s="1"/>
      <c r="E194" s="1"/>
      <c r="F194" s="1"/>
      <c r="G194" s="1"/>
      <c r="H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>
      <c r="A195" s="1"/>
      <c r="B195" s="1"/>
      <c r="C195" s="1"/>
      <c r="D195" s="1"/>
      <c r="E195" s="1"/>
      <c r="F195" s="1"/>
      <c r="G195" s="1"/>
      <c r="H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 customHeight="1">
      <c r="A196" s="1"/>
      <c r="B196" s="1"/>
      <c r="C196" s="1"/>
      <c r="D196" s="1"/>
      <c r="E196" s="1"/>
      <c r="F196" s="1"/>
      <c r="G196" s="1"/>
      <c r="H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 customHeight="1">
      <c r="A197" s="1"/>
      <c r="B197" s="1"/>
      <c r="C197" s="1"/>
      <c r="D197" s="1"/>
      <c r="E197" s="1"/>
      <c r="F197" s="1"/>
      <c r="G197" s="1"/>
      <c r="H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 customHeight="1">
      <c r="A198" s="1"/>
      <c r="B198" s="1"/>
      <c r="C198" s="1"/>
      <c r="D198" s="1"/>
      <c r="E198" s="1"/>
      <c r="F198" s="1"/>
      <c r="G198" s="1"/>
      <c r="H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>
      <c r="A199" s="1"/>
      <c r="B199" s="1"/>
      <c r="C199" s="1"/>
      <c r="D199" s="1"/>
      <c r="E199" s="1"/>
      <c r="F199" s="1"/>
      <c r="G199" s="1"/>
      <c r="H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>
      <c r="A200" s="1"/>
      <c r="B200" s="1"/>
      <c r="C200" s="1"/>
      <c r="D200" s="1"/>
      <c r="E200" s="1"/>
      <c r="F200" s="1"/>
      <c r="G200" s="1"/>
      <c r="H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 customHeight="1">
      <c r="A201" s="1"/>
      <c r="B201" s="1"/>
      <c r="C201" s="1"/>
      <c r="D201" s="1"/>
      <c r="E201" s="1"/>
      <c r="F201" s="1"/>
      <c r="G201" s="1"/>
      <c r="H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 customHeight="1">
      <c r="A202" s="1"/>
      <c r="B202" s="1"/>
      <c r="C202" s="1"/>
      <c r="D202" s="1"/>
      <c r="E202" s="1"/>
      <c r="F202" s="1"/>
      <c r="G202" s="1"/>
      <c r="H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>
      <c r="A203" s="1"/>
      <c r="B203" s="1"/>
      <c r="C203" s="1"/>
      <c r="D203" s="1"/>
      <c r="E203" s="1"/>
      <c r="F203" s="1"/>
      <c r="G203" s="1"/>
      <c r="H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>
      <c r="A204" s="1"/>
      <c r="B204" s="1"/>
      <c r="C204" s="1"/>
      <c r="D204" s="1"/>
      <c r="E204" s="1"/>
      <c r="F204" s="1"/>
      <c r="G204" s="1"/>
      <c r="H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 customHeight="1">
      <c r="A205" s="1"/>
      <c r="B205" s="1"/>
      <c r="C205" s="1"/>
      <c r="D205" s="1"/>
      <c r="E205" s="1"/>
      <c r="F205" s="1"/>
      <c r="G205" s="1"/>
      <c r="H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>
      <c r="A206" s="1"/>
      <c r="B206" s="1"/>
      <c r="C206" s="1"/>
      <c r="D206" s="1"/>
      <c r="E206" s="1"/>
      <c r="F206" s="1"/>
      <c r="G206" s="1"/>
      <c r="H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>
      <c r="A207" s="1"/>
      <c r="B207" s="1"/>
      <c r="C207" s="1"/>
      <c r="D207" s="1"/>
      <c r="E207" s="1"/>
      <c r="F207" s="1"/>
      <c r="G207" s="1"/>
      <c r="H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 customHeight="1">
      <c r="A208" s="1"/>
      <c r="B208" s="1"/>
      <c r="C208" s="1"/>
      <c r="D208" s="1"/>
      <c r="E208" s="1"/>
      <c r="F208" s="1"/>
      <c r="G208" s="1"/>
      <c r="H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 customHeight="1">
      <c r="A209" s="1"/>
      <c r="B209" s="1"/>
      <c r="C209" s="1"/>
      <c r="D209" s="1"/>
      <c r="E209" s="1"/>
      <c r="F209" s="1"/>
      <c r="G209" s="1"/>
      <c r="H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 customHeight="1">
      <c r="A210" s="1"/>
      <c r="B210" s="1"/>
      <c r="C210" s="1"/>
      <c r="D210" s="1"/>
      <c r="E210" s="1"/>
      <c r="F210" s="1"/>
      <c r="G210" s="1"/>
      <c r="H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 customHeight="1">
      <c r="A211" s="1"/>
      <c r="B211" s="1"/>
      <c r="C211" s="1"/>
      <c r="D211" s="1"/>
      <c r="E211" s="1"/>
      <c r="F211" s="1"/>
      <c r="G211" s="1"/>
      <c r="H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 customHeight="1">
      <c r="A212" s="1"/>
      <c r="B212" s="1"/>
      <c r="C212" s="1"/>
      <c r="D212" s="1"/>
      <c r="E212" s="1"/>
      <c r="F212" s="1"/>
      <c r="G212" s="1"/>
      <c r="H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 customHeight="1">
      <c r="A213" s="1"/>
      <c r="B213" s="1"/>
      <c r="C213" s="1"/>
      <c r="D213" s="1"/>
      <c r="E213" s="1"/>
      <c r="F213" s="1"/>
      <c r="G213" s="1"/>
      <c r="H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 customHeight="1">
      <c r="A214" s="1"/>
      <c r="B214" s="1"/>
      <c r="C214" s="1"/>
      <c r="D214" s="1"/>
      <c r="E214" s="1"/>
      <c r="F214" s="1"/>
      <c r="G214" s="1"/>
      <c r="H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 customHeight="1">
      <c r="A215" s="1"/>
      <c r="B215" s="1"/>
      <c r="C215" s="1"/>
      <c r="D215" s="1"/>
      <c r="E215" s="1"/>
      <c r="F215" s="1"/>
      <c r="G215" s="1"/>
      <c r="H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 customHeight="1">
      <c r="A216" s="1"/>
      <c r="B216" s="1"/>
      <c r="C216" s="1"/>
      <c r="D216" s="1"/>
      <c r="E216" s="1"/>
      <c r="F216" s="1"/>
      <c r="G216" s="1"/>
      <c r="H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>
      <c r="A217" s="1"/>
      <c r="B217" s="1"/>
      <c r="C217" s="1"/>
      <c r="D217" s="1"/>
      <c r="E217" s="1"/>
      <c r="F217" s="1"/>
      <c r="G217" s="1"/>
      <c r="H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 customHeight="1">
      <c r="A218" s="1"/>
      <c r="B218" s="1"/>
      <c r="C218" s="1"/>
      <c r="D218" s="1"/>
      <c r="E218" s="1"/>
      <c r="F218" s="1"/>
      <c r="G218" s="1"/>
      <c r="H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 customHeight="1">
      <c r="A219" s="1"/>
      <c r="B219" s="1"/>
      <c r="C219" s="1"/>
      <c r="D219" s="1"/>
      <c r="E219" s="1"/>
      <c r="F219" s="1"/>
      <c r="G219" s="1"/>
      <c r="H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 customHeight="1">
      <c r="A220" s="1"/>
      <c r="B220" s="1"/>
      <c r="C220" s="1"/>
      <c r="D220" s="1"/>
      <c r="E220" s="1"/>
      <c r="F220" s="1"/>
      <c r="G220" s="1"/>
      <c r="H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 customHeight="1">
      <c r="A221" s="1"/>
      <c r="B221" s="1"/>
      <c r="C221" s="1"/>
      <c r="D221" s="1"/>
      <c r="E221" s="1"/>
      <c r="F221" s="1"/>
      <c r="G221" s="1"/>
      <c r="H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 customHeight="1">
      <c r="A222" s="1"/>
      <c r="B222" s="1"/>
      <c r="C222" s="1"/>
      <c r="D222" s="1"/>
      <c r="E222" s="1"/>
      <c r="F222" s="1"/>
      <c r="G222" s="1"/>
      <c r="H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 customHeight="1">
      <c r="A223" s="1"/>
      <c r="B223" s="1"/>
      <c r="C223" s="1"/>
      <c r="D223" s="1"/>
      <c r="E223" s="1"/>
      <c r="F223" s="1"/>
      <c r="G223" s="1"/>
      <c r="H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 customHeight="1">
      <c r="A224" s="1"/>
      <c r="B224" s="1"/>
      <c r="C224" s="1"/>
      <c r="D224" s="1"/>
      <c r="E224" s="1"/>
      <c r="F224" s="1"/>
      <c r="G224" s="1"/>
      <c r="H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 customHeight="1">
      <c r="A225" s="1"/>
      <c r="B225" s="1"/>
      <c r="C225" s="1"/>
      <c r="D225" s="1"/>
      <c r="E225" s="1"/>
      <c r="F225" s="1"/>
      <c r="G225" s="1"/>
      <c r="H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 customHeight="1">
      <c r="A226" s="1"/>
      <c r="B226" s="1"/>
      <c r="C226" s="1"/>
      <c r="D226" s="1"/>
      <c r="E226" s="1"/>
      <c r="F226" s="1"/>
      <c r="G226" s="1"/>
      <c r="H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 customHeight="1">
      <c r="A227" s="1"/>
      <c r="B227" s="1"/>
      <c r="C227" s="1"/>
      <c r="D227" s="1"/>
      <c r="E227" s="1"/>
      <c r="F227" s="1"/>
      <c r="G227" s="1"/>
      <c r="H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 customHeight="1">
      <c r="A228" s="1"/>
      <c r="B228" s="1"/>
      <c r="C228" s="1"/>
      <c r="D228" s="1"/>
      <c r="E228" s="1"/>
      <c r="F228" s="1"/>
      <c r="G228" s="1"/>
      <c r="H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 customHeight="1">
      <c r="A229" s="1"/>
      <c r="B229" s="1"/>
      <c r="C229" s="1"/>
      <c r="D229" s="1"/>
      <c r="E229" s="1"/>
      <c r="F229" s="1"/>
      <c r="G229" s="1"/>
      <c r="H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 customHeight="1">
      <c r="A230" s="1"/>
      <c r="B230" s="1"/>
      <c r="C230" s="1"/>
      <c r="D230" s="1"/>
      <c r="E230" s="1"/>
      <c r="F230" s="1"/>
      <c r="G230" s="1"/>
      <c r="H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 customHeight="1">
      <c r="A231" s="1"/>
      <c r="B231" s="1"/>
      <c r="C231" s="1"/>
      <c r="D231" s="1"/>
      <c r="E231" s="1"/>
      <c r="F231" s="1"/>
      <c r="G231" s="1"/>
      <c r="H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 customHeight="1">
      <c r="A232" s="1"/>
      <c r="B232" s="1"/>
      <c r="C232" s="1"/>
      <c r="D232" s="1"/>
      <c r="E232" s="1"/>
      <c r="F232" s="1"/>
      <c r="G232" s="1"/>
      <c r="H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 customHeight="1">
      <c r="A233" s="1"/>
      <c r="B233" s="1"/>
      <c r="C233" s="1"/>
      <c r="D233" s="1"/>
      <c r="E233" s="1"/>
      <c r="F233" s="1"/>
      <c r="G233" s="1"/>
      <c r="H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 customHeight="1">
      <c r="A234" s="1"/>
      <c r="B234" s="1"/>
      <c r="C234" s="1"/>
      <c r="D234" s="1"/>
      <c r="E234" s="1"/>
      <c r="F234" s="1"/>
      <c r="G234" s="1"/>
      <c r="H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 customHeight="1">
      <c r="A235" s="1"/>
      <c r="B235" s="1"/>
      <c r="C235" s="1"/>
      <c r="D235" s="1"/>
      <c r="E235" s="1"/>
      <c r="F235" s="1"/>
      <c r="G235" s="1"/>
      <c r="H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>
      <c r="A236" s="1"/>
      <c r="B236" s="1"/>
      <c r="C236" s="1"/>
      <c r="D236" s="1"/>
      <c r="E236" s="1"/>
      <c r="F236" s="1"/>
      <c r="G236" s="1"/>
      <c r="H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>
      <c r="A237" s="1"/>
      <c r="B237" s="1"/>
      <c r="C237" s="1"/>
      <c r="D237" s="1"/>
      <c r="E237" s="1"/>
      <c r="F237" s="1"/>
      <c r="G237" s="1"/>
      <c r="H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 customHeight="1">
      <c r="A238" s="1"/>
      <c r="B238" s="1"/>
      <c r="C238" s="1"/>
      <c r="D238" s="1"/>
      <c r="E238" s="1"/>
      <c r="F238" s="1"/>
      <c r="G238" s="1"/>
      <c r="H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>
      <c r="A239" s="1"/>
      <c r="B239" s="1"/>
      <c r="C239" s="1"/>
      <c r="D239" s="1"/>
      <c r="E239" s="1"/>
      <c r="F239" s="1"/>
      <c r="G239" s="1"/>
      <c r="H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>
      <c r="A240" s="1"/>
      <c r="B240" s="1"/>
      <c r="C240" s="1"/>
      <c r="D240" s="1"/>
      <c r="E240" s="1"/>
      <c r="F240" s="1"/>
      <c r="G240" s="1"/>
      <c r="H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>
      <c r="A241" s="1"/>
      <c r="B241" s="1"/>
      <c r="C241" s="1"/>
      <c r="D241" s="1"/>
      <c r="E241" s="1"/>
      <c r="F241" s="1"/>
      <c r="G241" s="1"/>
      <c r="H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 customHeight="1">
      <c r="A242" s="1"/>
      <c r="B242" s="1"/>
      <c r="C242" s="1"/>
      <c r="D242" s="1"/>
      <c r="E242" s="1"/>
      <c r="F242" s="1"/>
      <c r="G242" s="1"/>
      <c r="H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>
      <c r="A243" s="1"/>
      <c r="B243" s="1"/>
      <c r="C243" s="1"/>
      <c r="D243" s="1"/>
      <c r="E243" s="1"/>
      <c r="F243" s="1"/>
      <c r="G243" s="1"/>
      <c r="H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>
      <c r="A244" s="1"/>
      <c r="B244" s="1"/>
      <c r="C244" s="1"/>
      <c r="D244" s="1"/>
      <c r="E244" s="1"/>
      <c r="F244" s="1"/>
      <c r="G244" s="1"/>
      <c r="H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>
      <c r="A245" s="1"/>
      <c r="B245" s="1"/>
      <c r="C245" s="1"/>
      <c r="D245" s="1"/>
      <c r="E245" s="1"/>
      <c r="F245" s="1"/>
      <c r="G245" s="1"/>
      <c r="H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 customHeight="1">
      <c r="A246" s="1"/>
      <c r="B246" s="1"/>
      <c r="C246" s="1"/>
      <c r="D246" s="1"/>
      <c r="E246" s="1"/>
      <c r="F246" s="1"/>
      <c r="G246" s="1"/>
      <c r="H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>
      <c r="A247" s="1"/>
      <c r="B247" s="1"/>
      <c r="C247" s="1"/>
      <c r="D247" s="1"/>
      <c r="E247" s="1"/>
      <c r="F247" s="1"/>
      <c r="G247" s="1"/>
      <c r="H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 customHeight="1">
      <c r="A248" s="1"/>
      <c r="B248" s="1"/>
      <c r="C248" s="1"/>
      <c r="D248" s="1"/>
      <c r="E248" s="1"/>
      <c r="F248" s="1"/>
      <c r="G248" s="1"/>
      <c r="H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 customHeight="1">
      <c r="A249" s="1"/>
      <c r="B249" s="1"/>
      <c r="C249" s="1"/>
      <c r="D249" s="1"/>
      <c r="E249" s="1"/>
      <c r="F249" s="1"/>
      <c r="G249" s="1"/>
      <c r="H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 customHeight="1">
      <c r="A250" s="1"/>
      <c r="B250" s="1"/>
      <c r="C250" s="1"/>
      <c r="D250" s="1"/>
      <c r="E250" s="1"/>
      <c r="F250" s="1"/>
      <c r="G250" s="1"/>
      <c r="H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 customHeight="1">
      <c r="A251" s="1"/>
      <c r="B251" s="1"/>
      <c r="C251" s="1"/>
      <c r="D251" s="1"/>
      <c r="E251" s="1"/>
      <c r="F251" s="1"/>
      <c r="G251" s="1"/>
      <c r="H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 customHeight="1">
      <c r="A252" s="1"/>
      <c r="B252" s="1"/>
      <c r="C252" s="1"/>
      <c r="D252" s="1"/>
      <c r="E252" s="1"/>
      <c r="F252" s="1"/>
      <c r="G252" s="1"/>
      <c r="H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 customHeight="1">
      <c r="A253" s="1"/>
      <c r="B253" s="1"/>
      <c r="C253" s="1"/>
      <c r="D253" s="1"/>
      <c r="E253" s="1"/>
      <c r="F253" s="1"/>
      <c r="G253" s="1"/>
      <c r="H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>
      <c r="A254" s="1"/>
      <c r="B254" s="1"/>
      <c r="C254" s="1"/>
      <c r="D254" s="1"/>
      <c r="E254" s="1"/>
      <c r="F254" s="1"/>
      <c r="G254" s="1"/>
      <c r="H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>
      <c r="A255" s="1"/>
      <c r="B255" s="1"/>
      <c r="C255" s="1"/>
      <c r="D255" s="1"/>
      <c r="E255" s="1"/>
      <c r="F255" s="1"/>
      <c r="G255" s="1"/>
      <c r="H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>
      <c r="A256" s="1"/>
      <c r="B256" s="1"/>
      <c r="C256" s="1"/>
      <c r="D256" s="1"/>
      <c r="E256" s="1"/>
      <c r="F256" s="1"/>
      <c r="G256" s="1"/>
      <c r="H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1"/>
      <c r="B257" s="1"/>
      <c r="C257" s="1"/>
      <c r="D257" s="1"/>
      <c r="E257" s="1"/>
      <c r="F257" s="1"/>
      <c r="G257" s="1"/>
      <c r="H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>
      <c r="A258" s="1"/>
      <c r="B258" s="1"/>
      <c r="C258" s="1"/>
      <c r="D258" s="1"/>
      <c r="E258" s="1"/>
      <c r="F258" s="1"/>
      <c r="G258" s="1"/>
      <c r="H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>
      <c r="A259" s="1"/>
      <c r="B259" s="1"/>
      <c r="C259" s="1"/>
      <c r="D259" s="1"/>
      <c r="E259" s="1"/>
      <c r="F259" s="1"/>
      <c r="G259" s="1"/>
      <c r="H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 customHeight="1">
      <c r="A260" s="1"/>
      <c r="B260" s="1"/>
      <c r="C260" s="1"/>
      <c r="D260" s="1"/>
      <c r="E260" s="1"/>
      <c r="F260" s="1"/>
      <c r="G260" s="1"/>
      <c r="H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 customHeight="1">
      <c r="A261" s="1"/>
      <c r="B261" s="1"/>
      <c r="C261" s="1"/>
      <c r="D261" s="1"/>
      <c r="E261" s="1"/>
      <c r="F261" s="1"/>
      <c r="G261" s="1"/>
      <c r="H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 customHeight="1">
      <c r="A262" s="1"/>
      <c r="B262" s="1"/>
      <c r="C262" s="1"/>
      <c r="D262" s="1"/>
      <c r="E262" s="1"/>
      <c r="F262" s="1"/>
      <c r="G262" s="1"/>
      <c r="H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 customHeight="1">
      <c r="A263" s="1"/>
      <c r="B263" s="1"/>
      <c r="C263" s="1"/>
      <c r="D263" s="1"/>
      <c r="E263" s="1"/>
      <c r="F263" s="1"/>
      <c r="G263" s="1"/>
      <c r="H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 customHeight="1">
      <c r="A264" s="1"/>
      <c r="B264" s="1"/>
      <c r="C264" s="1"/>
      <c r="D264" s="1"/>
      <c r="E264" s="1"/>
      <c r="F264" s="1"/>
      <c r="G264" s="1"/>
      <c r="H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 customHeight="1">
      <c r="A265" s="1"/>
      <c r="B265" s="1"/>
      <c r="C265" s="1"/>
      <c r="D265" s="1"/>
      <c r="E265" s="1"/>
      <c r="F265" s="1"/>
      <c r="G265" s="1"/>
      <c r="H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 customHeight="1">
      <c r="A266" s="1"/>
      <c r="B266" s="1"/>
      <c r="C266" s="1"/>
      <c r="D266" s="1"/>
      <c r="E266" s="1"/>
      <c r="F266" s="1"/>
      <c r="G266" s="1"/>
      <c r="H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 customHeight="1">
      <c r="A267" s="1"/>
      <c r="B267" s="1"/>
      <c r="C267" s="1"/>
      <c r="D267" s="1"/>
      <c r="E267" s="1"/>
      <c r="F267" s="1"/>
      <c r="G267" s="1"/>
      <c r="H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 customHeight="1">
      <c r="A268" s="1"/>
      <c r="B268" s="1"/>
      <c r="C268" s="1"/>
      <c r="D268" s="1"/>
      <c r="E268" s="1"/>
      <c r="F268" s="1"/>
      <c r="G268" s="1"/>
      <c r="H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 customHeight="1">
      <c r="A269" s="1"/>
      <c r="B269" s="1"/>
      <c r="C269" s="1"/>
      <c r="D269" s="1"/>
      <c r="E269" s="1"/>
      <c r="F269" s="1"/>
      <c r="G269" s="1"/>
      <c r="H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 customHeight="1">
      <c r="A270" s="1"/>
      <c r="B270" s="1"/>
      <c r="C270" s="1"/>
      <c r="D270" s="1"/>
      <c r="E270" s="1"/>
      <c r="F270" s="1"/>
      <c r="G270" s="1"/>
      <c r="H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 customHeight="1">
      <c r="A271" s="1"/>
      <c r="B271" s="1"/>
      <c r="C271" s="1"/>
      <c r="D271" s="1"/>
      <c r="E271" s="1"/>
      <c r="F271" s="1"/>
      <c r="G271" s="1"/>
      <c r="H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 customHeight="1">
      <c r="A272" s="1"/>
      <c r="B272" s="1"/>
      <c r="C272" s="1"/>
      <c r="D272" s="1"/>
      <c r="E272" s="1"/>
      <c r="F272" s="1"/>
      <c r="G272" s="1"/>
      <c r="H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 customHeight="1">
      <c r="A273" s="1"/>
      <c r="B273" s="1"/>
      <c r="C273" s="1"/>
      <c r="D273" s="1"/>
      <c r="E273" s="1"/>
      <c r="F273" s="1"/>
      <c r="G273" s="1"/>
      <c r="H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 customHeight="1">
      <c r="A274" s="1"/>
      <c r="B274" s="1"/>
      <c r="C274" s="1"/>
      <c r="D274" s="1"/>
      <c r="E274" s="1"/>
      <c r="F274" s="1"/>
      <c r="G274" s="1"/>
      <c r="H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 customHeight="1">
      <c r="A275" s="1"/>
      <c r="B275" s="1"/>
      <c r="C275" s="1"/>
      <c r="D275" s="1"/>
      <c r="E275" s="1"/>
      <c r="F275" s="1"/>
      <c r="G275" s="1"/>
      <c r="H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 customHeight="1">
      <c r="A276" s="1"/>
      <c r="B276" s="1"/>
      <c r="C276" s="1"/>
      <c r="D276" s="1"/>
      <c r="E276" s="1"/>
      <c r="F276" s="1"/>
      <c r="G276" s="1"/>
      <c r="H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 customHeight="1">
      <c r="A277" s="1"/>
      <c r="B277" s="1"/>
      <c r="C277" s="1"/>
      <c r="D277" s="1"/>
      <c r="E277" s="1"/>
      <c r="F277" s="1"/>
      <c r="G277" s="1"/>
      <c r="H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 customHeight="1">
      <c r="A278" s="1"/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 customHeight="1">
      <c r="A279" s="1"/>
      <c r="B279" s="1"/>
      <c r="C279" s="1"/>
      <c r="D279" s="1"/>
      <c r="E279" s="1"/>
      <c r="F279" s="1"/>
      <c r="G279" s="1"/>
      <c r="H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 customHeight="1">
      <c r="A280" s="1"/>
      <c r="B280" s="1"/>
      <c r="C280" s="1"/>
      <c r="D280" s="1"/>
      <c r="E280" s="1"/>
      <c r="F280" s="1"/>
      <c r="G280" s="1"/>
      <c r="H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 customHeight="1">
      <c r="A281" s="1"/>
      <c r="B281" s="1"/>
      <c r="C281" s="1"/>
      <c r="D281" s="1"/>
      <c r="E281" s="1"/>
      <c r="F281" s="1"/>
      <c r="G281" s="1"/>
      <c r="H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 customHeight="1">
      <c r="A282" s="1"/>
      <c r="B282" s="1"/>
      <c r="C282" s="1"/>
      <c r="D282" s="1"/>
      <c r="E282" s="1"/>
      <c r="F282" s="1"/>
      <c r="G282" s="1"/>
      <c r="H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 customHeight="1">
      <c r="A283" s="1"/>
      <c r="B283" s="1"/>
      <c r="C283" s="1"/>
      <c r="D283" s="1"/>
      <c r="E283" s="1"/>
      <c r="F283" s="1"/>
      <c r="G283" s="1"/>
      <c r="H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 customHeight="1">
      <c r="A284" s="1"/>
      <c r="B284" s="1"/>
      <c r="C284" s="1"/>
      <c r="D284" s="1"/>
      <c r="E284" s="1"/>
      <c r="F284" s="1"/>
      <c r="G284" s="1"/>
      <c r="H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 customHeight="1">
      <c r="A285" s="1"/>
      <c r="B285" s="1"/>
      <c r="C285" s="1"/>
      <c r="D285" s="1"/>
      <c r="E285" s="1"/>
      <c r="F285" s="1"/>
      <c r="G285" s="1"/>
      <c r="H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 customHeight="1">
      <c r="A286" s="1"/>
      <c r="B286" s="1"/>
      <c r="C286" s="1"/>
      <c r="D286" s="1"/>
      <c r="E286" s="1"/>
      <c r="F286" s="1"/>
      <c r="G286" s="1"/>
      <c r="H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 customHeight="1">
      <c r="A287" s="1"/>
      <c r="B287" s="1"/>
      <c r="C287" s="1"/>
      <c r="D287" s="1"/>
      <c r="E287" s="1"/>
      <c r="F287" s="1"/>
      <c r="G287" s="1"/>
      <c r="H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 customHeight="1">
      <c r="A288" s="1"/>
      <c r="B288" s="1"/>
      <c r="C288" s="1"/>
      <c r="D288" s="1"/>
      <c r="E288" s="1"/>
      <c r="F288" s="1"/>
      <c r="G288" s="1"/>
      <c r="H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 customHeight="1">
      <c r="A289" s="1"/>
      <c r="B289" s="1"/>
      <c r="C289" s="1"/>
      <c r="D289" s="1"/>
      <c r="E289" s="1"/>
      <c r="F289" s="1"/>
      <c r="G289" s="1"/>
      <c r="H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 customHeight="1">
      <c r="A290" s="1"/>
      <c r="B290" s="1"/>
      <c r="C290" s="1"/>
      <c r="D290" s="1"/>
      <c r="E290" s="1"/>
      <c r="F290" s="1"/>
      <c r="G290" s="1"/>
      <c r="H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 customHeight="1">
      <c r="A291" s="1"/>
      <c r="B291" s="1"/>
      <c r="C291" s="1"/>
      <c r="D291" s="1"/>
      <c r="E291" s="1"/>
      <c r="F291" s="1"/>
      <c r="G291" s="1"/>
      <c r="H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 customHeight="1">
      <c r="A292" s="1"/>
      <c r="B292" s="1"/>
      <c r="C292" s="1"/>
      <c r="D292" s="1"/>
      <c r="E292" s="1"/>
      <c r="F292" s="1"/>
      <c r="G292" s="1"/>
      <c r="H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 customHeight="1">
      <c r="A293" s="1"/>
      <c r="B293" s="1"/>
      <c r="C293" s="1"/>
      <c r="D293" s="1"/>
      <c r="E293" s="1"/>
      <c r="F293" s="1"/>
      <c r="G293" s="1"/>
      <c r="H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 customHeight="1">
      <c r="A294" s="1"/>
      <c r="B294" s="1"/>
      <c r="C294" s="1"/>
      <c r="D294" s="1"/>
      <c r="E294" s="1"/>
      <c r="F294" s="1"/>
      <c r="G294" s="1"/>
      <c r="H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 customHeight="1">
      <c r="A295" s="1"/>
      <c r="B295" s="1"/>
      <c r="C295" s="1"/>
      <c r="D295" s="1"/>
      <c r="E295" s="1"/>
      <c r="F295" s="1"/>
      <c r="G295" s="1"/>
      <c r="H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 customHeight="1">
      <c r="A296" s="1"/>
      <c r="B296" s="1"/>
      <c r="C296" s="1"/>
      <c r="D296" s="1"/>
      <c r="E296" s="1"/>
      <c r="F296" s="1"/>
      <c r="G296" s="1"/>
      <c r="H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 customHeight="1">
      <c r="A297" s="1"/>
      <c r="B297" s="1"/>
      <c r="C297" s="1"/>
      <c r="D297" s="1"/>
      <c r="E297" s="1"/>
      <c r="F297" s="1"/>
      <c r="G297" s="1"/>
      <c r="H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 customHeight="1">
      <c r="A298" s="1"/>
      <c r="B298" s="1"/>
      <c r="C298" s="1"/>
      <c r="D298" s="1"/>
      <c r="E298" s="1"/>
      <c r="F298" s="1"/>
      <c r="G298" s="1"/>
      <c r="H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 customHeight="1">
      <c r="A299" s="1"/>
      <c r="B299" s="1"/>
      <c r="C299" s="1"/>
      <c r="D299" s="1"/>
      <c r="E299" s="1"/>
      <c r="F299" s="1"/>
      <c r="G299" s="1"/>
      <c r="H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 customHeight="1">
      <c r="A300" s="1"/>
      <c r="B300" s="1"/>
      <c r="C300" s="1"/>
      <c r="D300" s="1"/>
      <c r="E300" s="1"/>
      <c r="F300" s="1"/>
      <c r="G300" s="1"/>
      <c r="H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 customHeight="1">
      <c r="A301" s="1"/>
      <c r="B301" s="1"/>
      <c r="C301" s="1"/>
      <c r="D301" s="1"/>
      <c r="E301" s="1"/>
      <c r="F301" s="1"/>
      <c r="G301" s="1"/>
      <c r="H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 customHeight="1">
      <c r="A302" s="1"/>
      <c r="B302" s="1"/>
      <c r="C302" s="1"/>
      <c r="D302" s="1"/>
      <c r="E302" s="1"/>
      <c r="F302" s="1"/>
      <c r="G302" s="1"/>
      <c r="H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 customHeight="1">
      <c r="A303" s="1"/>
      <c r="B303" s="1"/>
      <c r="C303" s="1"/>
      <c r="D303" s="1"/>
      <c r="E303" s="1"/>
      <c r="F303" s="1"/>
      <c r="G303" s="1"/>
      <c r="H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 customHeight="1">
      <c r="A304" s="1"/>
      <c r="B304" s="1"/>
      <c r="C304" s="1"/>
      <c r="D304" s="1"/>
      <c r="E304" s="1"/>
      <c r="F304" s="1"/>
      <c r="G304" s="1"/>
      <c r="H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 customHeight="1">
      <c r="A305" s="1"/>
      <c r="B305" s="1"/>
      <c r="C305" s="1"/>
      <c r="D305" s="1"/>
      <c r="E305" s="1"/>
      <c r="F305" s="1"/>
      <c r="G305" s="1"/>
      <c r="H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 customHeight="1">
      <c r="A306" s="1"/>
      <c r="B306" s="1"/>
      <c r="C306" s="1"/>
      <c r="D306" s="1"/>
      <c r="E306" s="1"/>
      <c r="F306" s="1"/>
      <c r="G306" s="1"/>
      <c r="H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 customHeight="1">
      <c r="A307" s="1"/>
      <c r="B307" s="1"/>
      <c r="C307" s="1"/>
      <c r="D307" s="1"/>
      <c r="E307" s="1"/>
      <c r="F307" s="1"/>
      <c r="G307" s="1"/>
      <c r="H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 customHeight="1">
      <c r="A308" s="1"/>
      <c r="B308" s="1"/>
      <c r="C308" s="1"/>
      <c r="D308" s="1"/>
      <c r="E308" s="1"/>
      <c r="F308" s="1"/>
      <c r="G308" s="1"/>
      <c r="H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 customHeight="1">
      <c r="A309" s="1"/>
      <c r="B309" s="1"/>
      <c r="C309" s="1"/>
      <c r="D309" s="1"/>
      <c r="E309" s="1"/>
      <c r="F309" s="1"/>
      <c r="G309" s="1"/>
      <c r="H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 customHeight="1">
      <c r="A310" s="1"/>
      <c r="B310" s="1"/>
      <c r="C310" s="1"/>
      <c r="D310" s="1"/>
      <c r="E310" s="1"/>
      <c r="F310" s="1"/>
      <c r="G310" s="1"/>
      <c r="H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 customHeight="1">
      <c r="A311" s="1"/>
      <c r="B311" s="1"/>
      <c r="C311" s="1"/>
      <c r="D311" s="1"/>
      <c r="E311" s="1"/>
      <c r="F311" s="1"/>
      <c r="G311" s="1"/>
      <c r="H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 customHeight="1">
      <c r="A312" s="1"/>
      <c r="B312" s="1"/>
      <c r="C312" s="1"/>
      <c r="D312" s="1"/>
      <c r="E312" s="1"/>
      <c r="F312" s="1"/>
      <c r="G312" s="1"/>
      <c r="H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 customHeight="1">
      <c r="A313" s="1"/>
      <c r="B313" s="1"/>
      <c r="C313" s="1"/>
      <c r="D313" s="1"/>
      <c r="E313" s="1"/>
      <c r="F313" s="1"/>
      <c r="G313" s="1"/>
      <c r="H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 customHeight="1">
      <c r="A314" s="1"/>
      <c r="B314" s="1"/>
      <c r="C314" s="1"/>
      <c r="D314" s="1"/>
      <c r="E314" s="1"/>
      <c r="F314" s="1"/>
      <c r="G314" s="1"/>
      <c r="H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 customHeight="1">
      <c r="A315" s="1"/>
      <c r="B315" s="1"/>
      <c r="C315" s="1"/>
      <c r="D315" s="1"/>
      <c r="E315" s="1"/>
      <c r="F315" s="1"/>
      <c r="G315" s="1"/>
      <c r="H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 customHeight="1">
      <c r="A316" s="1"/>
      <c r="B316" s="1"/>
      <c r="C316" s="1"/>
      <c r="D316" s="1"/>
      <c r="E316" s="1"/>
      <c r="F316" s="1"/>
      <c r="G316" s="1"/>
      <c r="H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 customHeight="1">
      <c r="A317" s="1"/>
      <c r="B317" s="1"/>
      <c r="C317" s="1"/>
      <c r="D317" s="1"/>
      <c r="E317" s="1"/>
      <c r="F317" s="1"/>
      <c r="G317" s="1"/>
      <c r="H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 customHeight="1">
      <c r="A318" s="1"/>
      <c r="B318" s="1"/>
      <c r="C318" s="1"/>
      <c r="D318" s="1"/>
      <c r="E318" s="1"/>
      <c r="F318" s="1"/>
      <c r="G318" s="1"/>
      <c r="H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 customHeight="1">
      <c r="A319" s="1"/>
      <c r="B319" s="1"/>
      <c r="C319" s="1"/>
      <c r="D319" s="1"/>
      <c r="E319" s="1"/>
      <c r="F319" s="1"/>
      <c r="G319" s="1"/>
      <c r="H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 customHeight="1">
      <c r="A320" s="1"/>
      <c r="B320" s="1"/>
      <c r="C320" s="1"/>
      <c r="D320" s="1"/>
      <c r="E320" s="1"/>
      <c r="F320" s="1"/>
      <c r="G320" s="1"/>
      <c r="H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 customHeight="1">
      <c r="A321" s="1"/>
      <c r="B321" s="1"/>
      <c r="C321" s="1"/>
      <c r="D321" s="1"/>
      <c r="E321" s="1"/>
      <c r="F321" s="1"/>
      <c r="G321" s="1"/>
      <c r="H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 customHeight="1">
      <c r="A322" s="1"/>
      <c r="B322" s="1"/>
      <c r="C322" s="1"/>
      <c r="D322" s="1"/>
      <c r="E322" s="1"/>
      <c r="F322" s="1"/>
      <c r="G322" s="1"/>
      <c r="H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 customHeight="1">
      <c r="A323" s="1"/>
      <c r="B323" s="1"/>
      <c r="C323" s="1"/>
      <c r="D323" s="1"/>
      <c r="E323" s="1"/>
      <c r="F323" s="1"/>
      <c r="G323" s="1"/>
      <c r="H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 customHeight="1">
      <c r="A324" s="1"/>
      <c r="B324" s="1"/>
      <c r="C324" s="1"/>
      <c r="D324" s="1"/>
      <c r="E324" s="1"/>
      <c r="F324" s="1"/>
      <c r="G324" s="1"/>
      <c r="H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 customHeight="1">
      <c r="A325" s="1"/>
      <c r="B325" s="1"/>
      <c r="C325" s="1"/>
      <c r="D325" s="1"/>
      <c r="E325" s="1"/>
      <c r="F325" s="1"/>
      <c r="G325" s="1"/>
      <c r="H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 customHeight="1">
      <c r="A326" s="1"/>
      <c r="B326" s="1"/>
      <c r="C326" s="1"/>
      <c r="D326" s="1"/>
      <c r="E326" s="1"/>
      <c r="F326" s="1"/>
      <c r="G326" s="1"/>
      <c r="H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 customHeight="1">
      <c r="A327" s="1"/>
      <c r="B327" s="1"/>
      <c r="C327" s="1"/>
      <c r="D327" s="1"/>
      <c r="E327" s="1"/>
      <c r="F327" s="1"/>
      <c r="G327" s="1"/>
      <c r="H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 customHeight="1">
      <c r="A328" s="1"/>
      <c r="B328" s="1"/>
      <c r="C328" s="1"/>
      <c r="D328" s="1"/>
      <c r="E328" s="1"/>
      <c r="F328" s="1"/>
      <c r="G328" s="1"/>
      <c r="H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 customHeight="1">
      <c r="A329" s="1"/>
      <c r="B329" s="1"/>
      <c r="C329" s="1"/>
      <c r="D329" s="1"/>
      <c r="E329" s="1"/>
      <c r="F329" s="1"/>
      <c r="G329" s="1"/>
      <c r="H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 customHeight="1">
      <c r="A330" s="1"/>
      <c r="B330" s="1"/>
      <c r="C330" s="1"/>
      <c r="D330" s="1"/>
      <c r="E330" s="1"/>
      <c r="F330" s="1"/>
      <c r="G330" s="1"/>
      <c r="H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 customHeight="1">
      <c r="A331" s="1"/>
      <c r="B331" s="1"/>
      <c r="C331" s="1"/>
      <c r="D331" s="1"/>
      <c r="E331" s="1"/>
      <c r="F331" s="1"/>
      <c r="G331" s="1"/>
      <c r="H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 customHeight="1">
      <c r="A332" s="1"/>
      <c r="B332" s="1"/>
      <c r="C332" s="1"/>
      <c r="D332" s="1"/>
      <c r="E332" s="1"/>
      <c r="F332" s="1"/>
      <c r="G332" s="1"/>
      <c r="H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 customHeight="1">
      <c r="A333" s="1"/>
      <c r="B333" s="1"/>
      <c r="C333" s="1"/>
      <c r="D333" s="1"/>
      <c r="E333" s="1"/>
      <c r="F333" s="1"/>
      <c r="G333" s="1"/>
      <c r="H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 customHeight="1">
      <c r="A334" s="1"/>
      <c r="B334" s="1"/>
      <c r="C334" s="1"/>
      <c r="D334" s="1"/>
      <c r="E334" s="1"/>
      <c r="F334" s="1"/>
      <c r="G334" s="1"/>
      <c r="H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 customHeight="1">
      <c r="A335" s="1"/>
      <c r="B335" s="1"/>
      <c r="C335" s="1"/>
      <c r="D335" s="1"/>
      <c r="E335" s="1"/>
      <c r="F335" s="1"/>
      <c r="G335" s="1"/>
      <c r="H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 customHeight="1">
      <c r="A336" s="1"/>
      <c r="B336" s="1"/>
      <c r="C336" s="1"/>
      <c r="D336" s="1"/>
      <c r="E336" s="1"/>
      <c r="F336" s="1"/>
      <c r="G336" s="1"/>
      <c r="H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 customHeight="1">
      <c r="A337" s="1"/>
      <c r="B337" s="1"/>
      <c r="C337" s="1"/>
      <c r="D337" s="1"/>
      <c r="E337" s="1"/>
      <c r="F337" s="1"/>
      <c r="G337" s="1"/>
      <c r="H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 customHeight="1">
      <c r="A338" s="1"/>
      <c r="B338" s="1"/>
      <c r="C338" s="1"/>
      <c r="D338" s="1"/>
      <c r="E338" s="1"/>
      <c r="F338" s="1"/>
      <c r="G338" s="1"/>
      <c r="H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 customHeight="1">
      <c r="A339" s="1"/>
      <c r="B339" s="1"/>
      <c r="C339" s="1"/>
      <c r="D339" s="1"/>
      <c r="E339" s="1"/>
      <c r="F339" s="1"/>
      <c r="G339" s="1"/>
      <c r="H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 customHeight="1">
      <c r="A340" s="1"/>
      <c r="B340" s="1"/>
      <c r="C340" s="1"/>
      <c r="D340" s="1"/>
      <c r="E340" s="1"/>
      <c r="F340" s="1"/>
      <c r="G340" s="1"/>
      <c r="H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 customHeight="1">
      <c r="A341" s="1"/>
      <c r="B341" s="1"/>
      <c r="C341" s="1"/>
      <c r="D341" s="1"/>
      <c r="E341" s="1"/>
      <c r="F341" s="1"/>
      <c r="G341" s="1"/>
      <c r="H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 customHeight="1">
      <c r="A342" s="1"/>
      <c r="B342" s="1"/>
      <c r="C342" s="1"/>
      <c r="D342" s="1"/>
      <c r="E342" s="1"/>
      <c r="F342" s="1"/>
      <c r="G342" s="1"/>
      <c r="H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 customHeight="1">
      <c r="A343" s="1"/>
      <c r="B343" s="1"/>
      <c r="C343" s="1"/>
      <c r="D343" s="1"/>
      <c r="E343" s="1"/>
      <c r="F343" s="1"/>
      <c r="G343" s="1"/>
      <c r="H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 customHeight="1">
      <c r="A344" s="1"/>
      <c r="B344" s="1"/>
      <c r="C344" s="1"/>
      <c r="D344" s="1"/>
      <c r="E344" s="1"/>
      <c r="F344" s="1"/>
      <c r="G344" s="1"/>
      <c r="H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 customHeight="1">
      <c r="A345" s="1"/>
      <c r="B345" s="1"/>
      <c r="C345" s="1"/>
      <c r="D345" s="1"/>
      <c r="E345" s="1"/>
      <c r="F345" s="1"/>
      <c r="G345" s="1"/>
      <c r="H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 customHeight="1">
      <c r="A346" s="1"/>
      <c r="B346" s="1"/>
      <c r="C346" s="1"/>
      <c r="D346" s="1"/>
      <c r="E346" s="1"/>
      <c r="F346" s="1"/>
      <c r="G346" s="1"/>
      <c r="H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 customHeight="1">
      <c r="A347" s="1"/>
      <c r="B347" s="1"/>
      <c r="C347" s="1"/>
      <c r="D347" s="1"/>
      <c r="E347" s="1"/>
      <c r="F347" s="1"/>
      <c r="G347" s="1"/>
      <c r="H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 customHeight="1">
      <c r="A348" s="1"/>
      <c r="B348" s="1"/>
      <c r="C348" s="1"/>
      <c r="D348" s="1"/>
      <c r="E348" s="1"/>
      <c r="F348" s="1"/>
      <c r="G348" s="1"/>
      <c r="H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 customHeight="1">
      <c r="A349" s="1"/>
      <c r="B349" s="1"/>
      <c r="C349" s="1"/>
      <c r="D349" s="1"/>
      <c r="E349" s="1"/>
      <c r="F349" s="1"/>
      <c r="G349" s="1"/>
      <c r="H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 customHeight="1">
      <c r="A350" s="1"/>
      <c r="B350" s="1"/>
      <c r="C350" s="1"/>
      <c r="D350" s="1"/>
      <c r="E350" s="1"/>
      <c r="F350" s="1"/>
      <c r="G350" s="1"/>
      <c r="H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 customHeight="1">
      <c r="A351" s="1"/>
      <c r="B351" s="1"/>
      <c r="C351" s="1"/>
      <c r="D351" s="1"/>
      <c r="E351" s="1"/>
      <c r="F351" s="1"/>
      <c r="G351" s="1"/>
      <c r="H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 customHeight="1">
      <c r="A352" s="1"/>
      <c r="B352" s="1"/>
      <c r="C352" s="1"/>
      <c r="D352" s="1"/>
      <c r="E352" s="1"/>
      <c r="F352" s="1"/>
      <c r="G352" s="1"/>
      <c r="H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 customHeight="1">
      <c r="A353" s="1"/>
      <c r="B353" s="1"/>
      <c r="C353" s="1"/>
      <c r="D353" s="1"/>
      <c r="E353" s="1"/>
      <c r="F353" s="1"/>
      <c r="G353" s="1"/>
      <c r="H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 customHeight="1">
      <c r="A354" s="1"/>
      <c r="B354" s="1"/>
      <c r="C354" s="1"/>
      <c r="D354" s="1"/>
      <c r="E354" s="1"/>
      <c r="F354" s="1"/>
      <c r="G354" s="1"/>
      <c r="H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 customHeight="1">
      <c r="A355" s="1"/>
      <c r="B355" s="1"/>
      <c r="C355" s="1"/>
      <c r="D355" s="1"/>
      <c r="E355" s="1"/>
      <c r="F355" s="1"/>
      <c r="G355" s="1"/>
      <c r="H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 customHeight="1">
      <c r="A356" s="1"/>
      <c r="B356" s="1"/>
      <c r="C356" s="1"/>
      <c r="D356" s="1"/>
      <c r="E356" s="1"/>
      <c r="F356" s="1"/>
      <c r="G356" s="1"/>
      <c r="H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 customHeight="1">
      <c r="A357" s="1"/>
      <c r="B357" s="1"/>
      <c r="C357" s="1"/>
      <c r="D357" s="1"/>
      <c r="E357" s="1"/>
      <c r="F357" s="1"/>
      <c r="G357" s="1"/>
      <c r="H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 customHeight="1">
      <c r="A358" s="1"/>
      <c r="B358" s="1"/>
      <c r="C358" s="1"/>
      <c r="D358" s="1"/>
      <c r="E358" s="1"/>
      <c r="F358" s="1"/>
      <c r="G358" s="1"/>
      <c r="H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 customHeight="1">
      <c r="A359" s="1"/>
      <c r="B359" s="1"/>
      <c r="C359" s="1"/>
      <c r="D359" s="1"/>
      <c r="E359" s="1"/>
      <c r="F359" s="1"/>
      <c r="G359" s="1"/>
      <c r="H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 customHeight="1">
      <c r="A360" s="1"/>
      <c r="B360" s="1"/>
      <c r="C360" s="1"/>
      <c r="D360" s="1"/>
      <c r="E360" s="1"/>
      <c r="F360" s="1"/>
      <c r="G360" s="1"/>
      <c r="H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 customHeight="1">
      <c r="A361" s="1"/>
      <c r="B361" s="1"/>
      <c r="C361" s="1"/>
      <c r="D361" s="1"/>
      <c r="E361" s="1"/>
      <c r="F361" s="1"/>
      <c r="G361" s="1"/>
      <c r="H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 customHeight="1">
      <c r="A362" s="1"/>
      <c r="B362" s="1"/>
      <c r="C362" s="1"/>
      <c r="D362" s="1"/>
      <c r="E362" s="1"/>
      <c r="F362" s="1"/>
      <c r="G362" s="1"/>
      <c r="H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 customHeight="1">
      <c r="A363" s="1"/>
      <c r="B363" s="1"/>
      <c r="C363" s="1"/>
      <c r="D363" s="1"/>
      <c r="E363" s="1"/>
      <c r="F363" s="1"/>
      <c r="G363" s="1"/>
      <c r="H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 customHeight="1">
      <c r="A364" s="1"/>
      <c r="B364" s="1"/>
      <c r="C364" s="1"/>
      <c r="D364" s="1"/>
      <c r="E364" s="1"/>
      <c r="F364" s="1"/>
      <c r="G364" s="1"/>
      <c r="H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 customHeight="1">
      <c r="A365" s="1"/>
      <c r="B365" s="1"/>
      <c r="C365" s="1"/>
      <c r="D365" s="1"/>
      <c r="E365" s="1"/>
      <c r="F365" s="1"/>
      <c r="G365" s="1"/>
      <c r="H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 customHeight="1">
      <c r="A366" s="1"/>
      <c r="B366" s="1"/>
      <c r="C366" s="1"/>
      <c r="D366" s="1"/>
      <c r="E366" s="1"/>
      <c r="F366" s="1"/>
      <c r="G366" s="1"/>
      <c r="H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 customHeight="1">
      <c r="A367" s="1"/>
      <c r="B367" s="1"/>
      <c r="C367" s="1"/>
      <c r="D367" s="1"/>
      <c r="E367" s="1"/>
      <c r="F367" s="1"/>
      <c r="G367" s="1"/>
      <c r="H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 customHeight="1">
      <c r="A368" s="1"/>
      <c r="B368" s="1"/>
      <c r="C368" s="1"/>
      <c r="D368" s="1"/>
      <c r="E368" s="1"/>
      <c r="F368" s="1"/>
      <c r="G368" s="1"/>
      <c r="H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 customHeight="1">
      <c r="A369" s="1"/>
      <c r="B369" s="1"/>
      <c r="C369" s="1"/>
      <c r="D369" s="1"/>
      <c r="E369" s="1"/>
      <c r="F369" s="1"/>
      <c r="G369" s="1"/>
      <c r="H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 customHeight="1">
      <c r="A370" s="1"/>
      <c r="B370" s="1"/>
      <c r="C370" s="1"/>
      <c r="D370" s="1"/>
      <c r="E370" s="1"/>
      <c r="F370" s="1"/>
      <c r="G370" s="1"/>
      <c r="H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 customHeight="1">
      <c r="A371" s="1"/>
      <c r="B371" s="1"/>
      <c r="C371" s="1"/>
      <c r="D371" s="1"/>
      <c r="E371" s="1"/>
      <c r="F371" s="1"/>
      <c r="G371" s="1"/>
      <c r="H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 customHeight="1">
      <c r="A372" s="1"/>
      <c r="B372" s="1"/>
      <c r="C372" s="1"/>
      <c r="D372" s="1"/>
      <c r="E372" s="1"/>
      <c r="F372" s="1"/>
      <c r="G372" s="1"/>
      <c r="H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 customHeight="1">
      <c r="A373" s="1"/>
      <c r="B373" s="1"/>
      <c r="C373" s="1"/>
      <c r="D373" s="1"/>
      <c r="E373" s="1"/>
      <c r="F373" s="1"/>
      <c r="G373" s="1"/>
      <c r="H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 customHeight="1">
      <c r="A374" s="1"/>
      <c r="B374" s="1"/>
      <c r="C374" s="1"/>
      <c r="D374" s="1"/>
      <c r="E374" s="1"/>
      <c r="F374" s="1"/>
      <c r="G374" s="1"/>
      <c r="H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 customHeight="1">
      <c r="A375" s="1"/>
      <c r="B375" s="1"/>
      <c r="C375" s="1"/>
      <c r="D375" s="1"/>
      <c r="E375" s="1"/>
      <c r="F375" s="1"/>
      <c r="G375" s="1"/>
      <c r="H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 customHeight="1">
      <c r="A376" s="1"/>
      <c r="B376" s="1"/>
      <c r="C376" s="1"/>
      <c r="D376" s="1"/>
      <c r="E376" s="1"/>
      <c r="F376" s="1"/>
      <c r="G376" s="1"/>
      <c r="H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 customHeight="1">
      <c r="A377" s="1"/>
      <c r="B377" s="1"/>
      <c r="C377" s="1"/>
      <c r="D377" s="1"/>
      <c r="E377" s="1"/>
      <c r="F377" s="1"/>
      <c r="G377" s="1"/>
      <c r="H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 customHeight="1">
      <c r="A378" s="1"/>
      <c r="B378" s="1"/>
      <c r="C378" s="1"/>
      <c r="D378" s="1"/>
      <c r="E378" s="1"/>
      <c r="F378" s="1"/>
      <c r="G378" s="1"/>
      <c r="H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 customHeight="1">
      <c r="A379" s="1"/>
      <c r="B379" s="1"/>
      <c r="C379" s="1"/>
      <c r="D379" s="1"/>
      <c r="E379" s="1"/>
      <c r="F379" s="1"/>
      <c r="G379" s="1"/>
      <c r="H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 customHeight="1">
      <c r="A380" s="1"/>
      <c r="B380" s="1"/>
      <c r="C380" s="1"/>
      <c r="D380" s="1"/>
      <c r="E380" s="1"/>
      <c r="F380" s="1"/>
      <c r="G380" s="1"/>
      <c r="H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 customHeight="1">
      <c r="A381" s="1"/>
      <c r="B381" s="1"/>
      <c r="C381" s="1"/>
      <c r="D381" s="1"/>
      <c r="E381" s="1"/>
      <c r="F381" s="1"/>
      <c r="G381" s="1"/>
      <c r="H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 customHeight="1">
      <c r="A382" s="1"/>
      <c r="B382" s="1"/>
      <c r="C382" s="1"/>
      <c r="D382" s="1"/>
      <c r="E382" s="1"/>
      <c r="F382" s="1"/>
      <c r="G382" s="1"/>
      <c r="H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 customHeight="1">
      <c r="A383" s="1"/>
      <c r="B383" s="1"/>
      <c r="C383" s="1"/>
      <c r="D383" s="1"/>
      <c r="E383" s="1"/>
      <c r="F383" s="1"/>
      <c r="G383" s="1"/>
      <c r="H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 customHeight="1">
      <c r="A384" s="1"/>
      <c r="B384" s="1"/>
      <c r="C384" s="1"/>
      <c r="D384" s="1"/>
      <c r="E384" s="1"/>
      <c r="F384" s="1"/>
      <c r="G384" s="1"/>
      <c r="H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 customHeight="1">
      <c r="A385" s="1"/>
      <c r="B385" s="1"/>
      <c r="C385" s="1"/>
      <c r="D385" s="1"/>
      <c r="E385" s="1"/>
      <c r="F385" s="1"/>
      <c r="G385" s="1"/>
      <c r="H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 customHeight="1">
      <c r="A386" s="1"/>
      <c r="B386" s="1"/>
      <c r="C386" s="1"/>
      <c r="D386" s="1"/>
      <c r="E386" s="1"/>
      <c r="F386" s="1"/>
      <c r="G386" s="1"/>
      <c r="H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1"/>
      <c r="B387" s="1"/>
      <c r="C387" s="1"/>
      <c r="D387" s="1"/>
      <c r="E387" s="1"/>
      <c r="F387" s="1"/>
      <c r="G387" s="1"/>
      <c r="H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 customHeight="1">
      <c r="A388" s="1"/>
      <c r="B388" s="1"/>
      <c r="C388" s="1"/>
      <c r="D388" s="1"/>
      <c r="E388" s="1"/>
      <c r="F388" s="1"/>
      <c r="G388" s="1"/>
      <c r="H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 customHeight="1">
      <c r="A389" s="1"/>
      <c r="B389" s="1"/>
      <c r="C389" s="1"/>
      <c r="D389" s="1"/>
      <c r="E389" s="1"/>
      <c r="F389" s="1"/>
      <c r="G389" s="1"/>
      <c r="H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 customHeight="1">
      <c r="A390" s="1"/>
      <c r="B390" s="1"/>
      <c r="C390" s="1"/>
      <c r="D390" s="1"/>
      <c r="E390" s="1"/>
      <c r="F390" s="1"/>
      <c r="G390" s="1"/>
      <c r="H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 customHeight="1">
      <c r="A391" s="1"/>
      <c r="B391" s="1"/>
      <c r="C391" s="1"/>
      <c r="D391" s="1"/>
      <c r="E391" s="1"/>
      <c r="F391" s="1"/>
      <c r="G391" s="1"/>
      <c r="H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 customHeight="1">
      <c r="A392" s="1"/>
      <c r="B392" s="1"/>
      <c r="C392" s="1"/>
      <c r="D392" s="1"/>
      <c r="E392" s="1"/>
      <c r="F392" s="1"/>
      <c r="G392" s="1"/>
      <c r="H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 customHeight="1">
      <c r="A393" s="1"/>
      <c r="B393" s="1"/>
      <c r="C393" s="1"/>
      <c r="D393" s="1"/>
      <c r="E393" s="1"/>
      <c r="F393" s="1"/>
      <c r="G393" s="1"/>
      <c r="H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 customHeight="1">
      <c r="A394" s="1"/>
      <c r="B394" s="1"/>
      <c r="C394" s="1"/>
      <c r="D394" s="1"/>
      <c r="E394" s="1"/>
      <c r="F394" s="1"/>
      <c r="G394" s="1"/>
      <c r="H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 customHeight="1">
      <c r="A395" s="1"/>
      <c r="B395" s="1"/>
      <c r="C395" s="1"/>
      <c r="D395" s="1"/>
      <c r="E395" s="1"/>
      <c r="F395" s="1"/>
      <c r="G395" s="1"/>
      <c r="H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 customHeight="1">
      <c r="A396" s="1"/>
      <c r="B396" s="1"/>
      <c r="C396" s="1"/>
      <c r="D396" s="1"/>
      <c r="E396" s="1"/>
      <c r="F396" s="1"/>
      <c r="G396" s="1"/>
      <c r="H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 customHeight="1">
      <c r="A397" s="1"/>
      <c r="B397" s="1"/>
      <c r="C397" s="1"/>
      <c r="D397" s="1"/>
      <c r="E397" s="1"/>
      <c r="F397" s="1"/>
      <c r="G397" s="1"/>
      <c r="H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 customHeight="1">
      <c r="A398" s="1"/>
      <c r="B398" s="1"/>
      <c r="C398" s="1"/>
      <c r="D398" s="1"/>
      <c r="E398" s="1"/>
      <c r="F398" s="1"/>
      <c r="G398" s="1"/>
      <c r="H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 customHeight="1">
      <c r="A399" s="1"/>
      <c r="B399" s="1"/>
      <c r="C399" s="1"/>
      <c r="D399" s="1"/>
      <c r="E399" s="1"/>
      <c r="F399" s="1"/>
      <c r="G399" s="1"/>
      <c r="H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 customHeight="1">
      <c r="A400" s="1"/>
      <c r="B400" s="1"/>
      <c r="C400" s="1"/>
      <c r="D400" s="1"/>
      <c r="E400" s="1"/>
      <c r="F400" s="1"/>
      <c r="G400" s="1"/>
      <c r="H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1"/>
      <c r="B401" s="1"/>
      <c r="C401" s="1"/>
      <c r="D401" s="1"/>
      <c r="E401" s="1"/>
      <c r="F401" s="1"/>
      <c r="G401" s="1"/>
      <c r="H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 customHeight="1">
      <c r="A402" s="1"/>
      <c r="B402" s="1"/>
      <c r="C402" s="1"/>
      <c r="D402" s="1"/>
      <c r="E402" s="1"/>
      <c r="F402" s="1"/>
      <c r="G402" s="1"/>
      <c r="H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 customHeight="1">
      <c r="A403" s="1"/>
      <c r="B403" s="1"/>
      <c r="C403" s="1"/>
      <c r="D403" s="1"/>
      <c r="E403" s="1"/>
      <c r="F403" s="1"/>
      <c r="G403" s="1"/>
      <c r="H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 customHeight="1">
      <c r="A404" s="1"/>
      <c r="B404" s="1"/>
      <c r="C404" s="1"/>
      <c r="D404" s="1"/>
      <c r="E404" s="1"/>
      <c r="F404" s="1"/>
      <c r="G404" s="1"/>
      <c r="H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 customHeight="1">
      <c r="A405" s="1"/>
      <c r="B405" s="1"/>
      <c r="C405" s="1"/>
      <c r="D405" s="1"/>
      <c r="E405" s="1"/>
      <c r="F405" s="1"/>
      <c r="G405" s="1"/>
      <c r="H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 customHeight="1">
      <c r="A406" s="1"/>
      <c r="B406" s="1"/>
      <c r="C406" s="1"/>
      <c r="D406" s="1"/>
      <c r="E406" s="1"/>
      <c r="F406" s="1"/>
      <c r="G406" s="1"/>
      <c r="H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 customHeight="1">
      <c r="A407" s="1"/>
      <c r="B407" s="1"/>
      <c r="C407" s="1"/>
      <c r="D407" s="1"/>
      <c r="E407" s="1"/>
      <c r="F407" s="1"/>
      <c r="G407" s="1"/>
      <c r="H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 customHeight="1">
      <c r="A408" s="1"/>
      <c r="B408" s="1"/>
      <c r="C408" s="1"/>
      <c r="D408" s="1"/>
      <c r="E408" s="1"/>
      <c r="F408" s="1"/>
      <c r="G408" s="1"/>
      <c r="H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 customHeight="1">
      <c r="A409" s="1"/>
      <c r="B409" s="1"/>
      <c r="C409" s="1"/>
      <c r="D409" s="1"/>
      <c r="E409" s="1"/>
      <c r="F409" s="1"/>
      <c r="G409" s="1"/>
      <c r="H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 customHeight="1">
      <c r="A410" s="1"/>
      <c r="B410" s="1"/>
      <c r="C410" s="1"/>
      <c r="D410" s="1"/>
      <c r="E410" s="1"/>
      <c r="F410" s="1"/>
      <c r="G410" s="1"/>
      <c r="H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 customHeight="1">
      <c r="A411" s="1"/>
      <c r="B411" s="1"/>
      <c r="C411" s="1"/>
      <c r="D411" s="1"/>
      <c r="E411" s="1"/>
      <c r="F411" s="1"/>
      <c r="G411" s="1"/>
      <c r="H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 customHeight="1">
      <c r="A412" s="1"/>
      <c r="B412" s="1"/>
      <c r="C412" s="1"/>
      <c r="D412" s="1"/>
      <c r="E412" s="1"/>
      <c r="F412" s="1"/>
      <c r="G412" s="1"/>
      <c r="H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1"/>
      <c r="B413" s="1"/>
      <c r="C413" s="1"/>
      <c r="D413" s="1"/>
      <c r="E413" s="1"/>
      <c r="F413" s="1"/>
      <c r="G413" s="1"/>
      <c r="H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 customHeight="1">
      <c r="A414" s="1"/>
      <c r="B414" s="1"/>
      <c r="C414" s="1"/>
      <c r="D414" s="1"/>
      <c r="E414" s="1"/>
      <c r="F414" s="1"/>
      <c r="G414" s="1"/>
      <c r="H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 customHeight="1">
      <c r="A415" s="1"/>
      <c r="B415" s="1"/>
      <c r="C415" s="1"/>
      <c r="D415" s="1"/>
      <c r="E415" s="1"/>
      <c r="F415" s="1"/>
      <c r="G415" s="1"/>
      <c r="H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 customHeight="1">
      <c r="A416" s="1"/>
      <c r="B416" s="1"/>
      <c r="C416" s="1"/>
      <c r="D416" s="1"/>
      <c r="E416" s="1"/>
      <c r="F416" s="1"/>
      <c r="G416" s="1"/>
      <c r="H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 customHeight="1">
      <c r="A417" s="1"/>
      <c r="B417" s="1"/>
      <c r="C417" s="1"/>
      <c r="D417" s="1"/>
      <c r="E417" s="1"/>
      <c r="F417" s="1"/>
      <c r="G417" s="1"/>
      <c r="H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 customHeight="1">
      <c r="A418" s="1"/>
      <c r="B418" s="1"/>
      <c r="C418" s="1"/>
      <c r="D418" s="1"/>
      <c r="E418" s="1"/>
      <c r="F418" s="1"/>
      <c r="G418" s="1"/>
      <c r="H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 customHeight="1">
      <c r="A419" s="1"/>
      <c r="B419" s="1"/>
      <c r="C419" s="1"/>
      <c r="D419" s="1"/>
      <c r="E419" s="1"/>
      <c r="F419" s="1"/>
      <c r="G419" s="1"/>
      <c r="H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 customHeight="1">
      <c r="A420" s="1"/>
      <c r="B420" s="1"/>
      <c r="C420" s="1"/>
      <c r="D420" s="1"/>
      <c r="E420" s="1"/>
      <c r="F420" s="1"/>
      <c r="G420" s="1"/>
      <c r="H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 customHeight="1">
      <c r="A421" s="1"/>
      <c r="B421" s="1"/>
      <c r="C421" s="1"/>
      <c r="D421" s="1"/>
      <c r="E421" s="1"/>
      <c r="F421" s="1"/>
      <c r="G421" s="1"/>
      <c r="H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 customHeight="1">
      <c r="A422" s="1"/>
      <c r="B422" s="1"/>
      <c r="C422" s="1"/>
      <c r="D422" s="1"/>
      <c r="E422" s="1"/>
      <c r="F422" s="1"/>
      <c r="G422" s="1"/>
      <c r="H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 customHeight="1">
      <c r="A423" s="1"/>
      <c r="B423" s="1"/>
      <c r="C423" s="1"/>
      <c r="D423" s="1"/>
      <c r="E423" s="1"/>
      <c r="F423" s="1"/>
      <c r="G423" s="1"/>
      <c r="H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 customHeight="1">
      <c r="A424" s="1"/>
      <c r="B424" s="1"/>
      <c r="C424" s="1"/>
      <c r="D424" s="1"/>
      <c r="E424" s="1"/>
      <c r="F424" s="1"/>
      <c r="G424" s="1"/>
      <c r="H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 customHeight="1">
      <c r="A425" s="1"/>
      <c r="B425" s="1"/>
      <c r="C425" s="1"/>
      <c r="D425" s="1"/>
      <c r="E425" s="1"/>
      <c r="F425" s="1"/>
      <c r="G425" s="1"/>
      <c r="H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 customHeight="1">
      <c r="A426" s="1"/>
      <c r="B426" s="1"/>
      <c r="C426" s="1"/>
      <c r="D426" s="1"/>
      <c r="E426" s="1"/>
      <c r="F426" s="1"/>
      <c r="G426" s="1"/>
      <c r="H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 customHeight="1">
      <c r="A427" s="1"/>
      <c r="B427" s="1"/>
      <c r="C427" s="1"/>
      <c r="D427" s="1"/>
      <c r="E427" s="1"/>
      <c r="F427" s="1"/>
      <c r="G427" s="1"/>
      <c r="H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 customHeight="1">
      <c r="A428" s="1"/>
      <c r="B428" s="1"/>
      <c r="C428" s="1"/>
      <c r="D428" s="1"/>
      <c r="E428" s="1"/>
      <c r="F428" s="1"/>
      <c r="G428" s="1"/>
      <c r="H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 customHeight="1">
      <c r="A429" s="1"/>
      <c r="B429" s="1"/>
      <c r="C429" s="1"/>
      <c r="D429" s="1"/>
      <c r="E429" s="1"/>
      <c r="F429" s="1"/>
      <c r="G429" s="1"/>
      <c r="H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 customHeight="1">
      <c r="A430" s="1"/>
      <c r="B430" s="1"/>
      <c r="C430" s="1"/>
      <c r="D430" s="1"/>
      <c r="E430" s="1"/>
      <c r="F430" s="1"/>
      <c r="G430" s="1"/>
      <c r="H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 customHeight="1">
      <c r="A431" s="1"/>
      <c r="B431" s="1"/>
      <c r="C431" s="1"/>
      <c r="D431" s="1"/>
      <c r="E431" s="1"/>
      <c r="F431" s="1"/>
      <c r="G431" s="1"/>
      <c r="H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 customHeight="1">
      <c r="A432" s="1"/>
      <c r="B432" s="1"/>
      <c r="C432" s="1"/>
      <c r="D432" s="1"/>
      <c r="E432" s="1"/>
      <c r="F432" s="1"/>
      <c r="G432" s="1"/>
      <c r="H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 customHeight="1">
      <c r="A433" s="1"/>
      <c r="B433" s="1"/>
      <c r="C433" s="1"/>
      <c r="D433" s="1"/>
      <c r="E433" s="1"/>
      <c r="F433" s="1"/>
      <c r="G433" s="1"/>
      <c r="H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 customHeight="1">
      <c r="A434" s="1"/>
      <c r="B434" s="1"/>
      <c r="C434" s="1"/>
      <c r="D434" s="1"/>
      <c r="E434" s="1"/>
      <c r="F434" s="1"/>
      <c r="G434" s="1"/>
      <c r="H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 customHeight="1">
      <c r="A435" s="1"/>
      <c r="B435" s="1"/>
      <c r="C435" s="1"/>
      <c r="D435" s="1"/>
      <c r="E435" s="1"/>
      <c r="F435" s="1"/>
      <c r="G435" s="1"/>
      <c r="H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 customHeight="1">
      <c r="A436" s="1"/>
      <c r="B436" s="1"/>
      <c r="C436" s="1"/>
      <c r="D436" s="1"/>
      <c r="E436" s="1"/>
      <c r="F436" s="1"/>
      <c r="G436" s="1"/>
      <c r="H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 customHeight="1">
      <c r="A437" s="1"/>
      <c r="B437" s="1"/>
      <c r="C437" s="1"/>
      <c r="D437" s="1"/>
      <c r="E437" s="1"/>
      <c r="F437" s="1"/>
      <c r="G437" s="1"/>
      <c r="H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 customHeight="1">
      <c r="A438" s="1"/>
      <c r="B438" s="1"/>
      <c r="C438" s="1"/>
      <c r="D438" s="1"/>
      <c r="E438" s="1"/>
      <c r="F438" s="1"/>
      <c r="G438" s="1"/>
      <c r="H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 customHeight="1">
      <c r="A439" s="1"/>
      <c r="B439" s="1"/>
      <c r="C439" s="1"/>
      <c r="D439" s="1"/>
      <c r="E439" s="1"/>
      <c r="F439" s="1"/>
      <c r="G439" s="1"/>
      <c r="H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 customHeight="1">
      <c r="A440" s="1"/>
      <c r="B440" s="1"/>
      <c r="C440" s="1"/>
      <c r="D440" s="1"/>
      <c r="E440" s="1"/>
      <c r="F440" s="1"/>
      <c r="G440" s="1"/>
      <c r="H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 customHeight="1">
      <c r="A441" s="1"/>
      <c r="B441" s="1"/>
      <c r="C441" s="1"/>
      <c r="D441" s="1"/>
      <c r="E441" s="1"/>
      <c r="F441" s="1"/>
      <c r="G441" s="1"/>
      <c r="H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1"/>
      <c r="D442" s="1"/>
      <c r="E442" s="1"/>
      <c r="F442" s="1"/>
      <c r="G442" s="1"/>
      <c r="H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1"/>
      <c r="D443" s="1"/>
      <c r="E443" s="1"/>
      <c r="F443" s="1"/>
      <c r="G443" s="1"/>
      <c r="H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 customHeight="1">
      <c r="A444" s="1"/>
      <c r="B444" s="1"/>
      <c r="C444" s="1"/>
      <c r="D444" s="1"/>
      <c r="E444" s="1"/>
      <c r="F444" s="1"/>
      <c r="G444" s="1"/>
      <c r="H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 customHeight="1">
      <c r="A445" s="1"/>
      <c r="B445" s="1"/>
      <c r="C445" s="1"/>
      <c r="D445" s="1"/>
      <c r="E445" s="1"/>
      <c r="F445" s="1"/>
      <c r="G445" s="1"/>
      <c r="H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 customHeight="1">
      <c r="A446" s="1"/>
      <c r="B446" s="1"/>
      <c r="C446" s="1"/>
      <c r="D446" s="1"/>
      <c r="E446" s="1"/>
      <c r="F446" s="1"/>
      <c r="G446" s="1"/>
      <c r="H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 customHeight="1">
      <c r="A447" s="1"/>
      <c r="B447" s="1"/>
      <c r="C447" s="1"/>
      <c r="D447" s="1"/>
      <c r="E447" s="1"/>
      <c r="F447" s="1"/>
      <c r="G447" s="1"/>
      <c r="H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 customHeight="1">
      <c r="A448" s="1"/>
      <c r="B448" s="1"/>
      <c r="C448" s="1"/>
      <c r="D448" s="1"/>
      <c r="E448" s="1"/>
      <c r="F448" s="1"/>
      <c r="G448" s="1"/>
      <c r="H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 customHeight="1">
      <c r="A449" s="1"/>
      <c r="B449" s="1"/>
      <c r="C449" s="1"/>
      <c r="D449" s="1"/>
      <c r="E449" s="1"/>
      <c r="F449" s="1"/>
      <c r="G449" s="1"/>
      <c r="H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 customHeight="1">
      <c r="A450" s="1"/>
      <c r="B450" s="1"/>
      <c r="C450" s="1"/>
      <c r="D450" s="1"/>
      <c r="E450" s="1"/>
      <c r="F450" s="1"/>
      <c r="G450" s="1"/>
      <c r="H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 customHeight="1">
      <c r="A451" s="1"/>
      <c r="B451" s="1"/>
      <c r="C451" s="1"/>
      <c r="D451" s="1"/>
      <c r="E451" s="1"/>
      <c r="F451" s="1"/>
      <c r="G451" s="1"/>
      <c r="H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 customHeight="1">
      <c r="A452" s="1"/>
      <c r="B452" s="1"/>
      <c r="C452" s="1"/>
      <c r="D452" s="1"/>
      <c r="E452" s="1"/>
      <c r="F452" s="1"/>
      <c r="G452" s="1"/>
      <c r="H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 customHeight="1">
      <c r="A453" s="1"/>
      <c r="B453" s="1"/>
      <c r="C453" s="1"/>
      <c r="D453" s="1"/>
      <c r="E453" s="1"/>
      <c r="F453" s="1"/>
      <c r="G453" s="1"/>
      <c r="H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 customHeight="1">
      <c r="A454" s="1"/>
      <c r="B454" s="1"/>
      <c r="C454" s="1"/>
      <c r="D454" s="1"/>
      <c r="E454" s="1"/>
      <c r="F454" s="1"/>
      <c r="G454" s="1"/>
      <c r="H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 customHeight="1">
      <c r="A455" s="1"/>
      <c r="B455" s="1"/>
      <c r="C455" s="1"/>
      <c r="D455" s="1"/>
      <c r="E455" s="1"/>
      <c r="F455" s="1"/>
      <c r="G455" s="1"/>
      <c r="H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 customHeight="1">
      <c r="A456" s="1"/>
      <c r="B456" s="1"/>
      <c r="C456" s="1"/>
      <c r="D456" s="1"/>
      <c r="E456" s="1"/>
      <c r="F456" s="1"/>
      <c r="G456" s="1"/>
      <c r="H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 customHeight="1">
      <c r="A457" s="1"/>
      <c r="B457" s="1"/>
      <c r="C457" s="1"/>
      <c r="D457" s="1"/>
      <c r="E457" s="1"/>
      <c r="F457" s="1"/>
      <c r="G457" s="1"/>
      <c r="H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 customHeight="1">
      <c r="A458" s="1"/>
      <c r="B458" s="1"/>
      <c r="C458" s="1"/>
      <c r="D458" s="1"/>
      <c r="E458" s="1"/>
      <c r="F458" s="1"/>
      <c r="G458" s="1"/>
      <c r="H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2.75" customHeight="1">
      <c r="A459" s="1"/>
      <c r="B459" s="1"/>
      <c r="C459" s="1"/>
      <c r="D459" s="1"/>
      <c r="E459" s="1"/>
      <c r="F459" s="1"/>
      <c r="G459" s="1"/>
      <c r="H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2.75" customHeight="1">
      <c r="A460" s="1"/>
      <c r="B460" s="1"/>
      <c r="C460" s="1"/>
      <c r="D460" s="1"/>
      <c r="E460" s="1"/>
      <c r="F460" s="1"/>
      <c r="G460" s="1"/>
      <c r="H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2.75" customHeight="1">
      <c r="A461" s="1"/>
      <c r="B461" s="1"/>
      <c r="C461" s="1"/>
      <c r="D461" s="1"/>
      <c r="E461" s="1"/>
      <c r="F461" s="1"/>
      <c r="G461" s="1"/>
      <c r="H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2.75" customHeight="1">
      <c r="A462" s="1"/>
      <c r="B462" s="1"/>
      <c r="C462" s="1"/>
      <c r="D462" s="1"/>
      <c r="E462" s="1"/>
      <c r="F462" s="1"/>
      <c r="G462" s="1"/>
      <c r="H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2.75" customHeight="1">
      <c r="A463" s="1"/>
      <c r="B463" s="1"/>
      <c r="C463" s="1"/>
      <c r="D463" s="1"/>
      <c r="E463" s="1"/>
      <c r="F463" s="1"/>
      <c r="G463" s="1"/>
      <c r="H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2.75" customHeight="1">
      <c r="A464" s="1"/>
      <c r="B464" s="1"/>
      <c r="C464" s="1"/>
      <c r="D464" s="1"/>
      <c r="E464" s="1"/>
      <c r="F464" s="1"/>
      <c r="G464" s="1"/>
      <c r="H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2.75" customHeight="1">
      <c r="A465" s="1"/>
      <c r="B465" s="1"/>
      <c r="C465" s="1"/>
      <c r="D465" s="1"/>
      <c r="E465" s="1"/>
      <c r="F465" s="1"/>
      <c r="G465" s="1"/>
      <c r="H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2.75" customHeight="1">
      <c r="A466" s="1"/>
      <c r="B466" s="1"/>
      <c r="C466" s="1"/>
      <c r="D466" s="1"/>
      <c r="E466" s="1"/>
      <c r="F466" s="1"/>
      <c r="G466" s="1"/>
      <c r="H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2.75" customHeight="1">
      <c r="A467" s="1"/>
      <c r="B467" s="1"/>
      <c r="C467" s="1"/>
      <c r="D467" s="1"/>
      <c r="E467" s="1"/>
      <c r="F467" s="1"/>
      <c r="G467" s="1"/>
      <c r="H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2.75" customHeight="1">
      <c r="A468" s="1"/>
      <c r="B468" s="1"/>
      <c r="C468" s="1"/>
      <c r="D468" s="1"/>
      <c r="E468" s="1"/>
      <c r="F468" s="1"/>
      <c r="G468" s="1"/>
      <c r="H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2.75" customHeight="1">
      <c r="A469" s="1"/>
      <c r="B469" s="1"/>
      <c r="C469" s="1"/>
      <c r="D469" s="1"/>
      <c r="E469" s="1"/>
      <c r="F469" s="1"/>
      <c r="G469" s="1"/>
      <c r="H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2.75" customHeight="1">
      <c r="A470" s="1"/>
      <c r="B470" s="1"/>
      <c r="C470" s="1"/>
      <c r="D470" s="1"/>
      <c r="E470" s="1"/>
      <c r="F470" s="1"/>
      <c r="G470" s="1"/>
      <c r="H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2.75" customHeight="1">
      <c r="A471" s="1"/>
      <c r="B471" s="1"/>
      <c r="C471" s="1"/>
      <c r="D471" s="1"/>
      <c r="E471" s="1"/>
      <c r="F471" s="1"/>
      <c r="G471" s="1"/>
      <c r="H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2.75" customHeight="1">
      <c r="A472" s="1"/>
      <c r="B472" s="1"/>
      <c r="C472" s="1"/>
      <c r="D472" s="1"/>
      <c r="E472" s="1"/>
      <c r="F472" s="1"/>
      <c r="G472" s="1"/>
      <c r="H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2.75" customHeight="1">
      <c r="A473" s="1"/>
      <c r="B473" s="1"/>
      <c r="C473" s="1"/>
      <c r="D473" s="1"/>
      <c r="E473" s="1"/>
      <c r="F473" s="1"/>
      <c r="G473" s="1"/>
      <c r="H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2.75" customHeight="1">
      <c r="A474" s="1"/>
      <c r="B474" s="1"/>
      <c r="C474" s="1"/>
      <c r="D474" s="1"/>
      <c r="E474" s="1"/>
      <c r="F474" s="1"/>
      <c r="G474" s="1"/>
      <c r="H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2.75" customHeight="1">
      <c r="A475" s="1"/>
      <c r="B475" s="1"/>
      <c r="C475" s="1"/>
      <c r="D475" s="1"/>
      <c r="E475" s="1"/>
      <c r="F475" s="1"/>
      <c r="G475" s="1"/>
      <c r="H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2.75" customHeight="1">
      <c r="A476" s="1"/>
      <c r="B476" s="1"/>
      <c r="C476" s="1"/>
      <c r="D476" s="1"/>
      <c r="E476" s="1"/>
      <c r="F476" s="1"/>
      <c r="G476" s="1"/>
      <c r="H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2.75" customHeight="1">
      <c r="A477" s="1"/>
      <c r="B477" s="1"/>
      <c r="C477" s="1"/>
      <c r="D477" s="1"/>
      <c r="E477" s="1"/>
      <c r="F477" s="1"/>
      <c r="G477" s="1"/>
      <c r="H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2.75" customHeight="1">
      <c r="A478" s="1"/>
      <c r="B478" s="1"/>
      <c r="C478" s="1"/>
      <c r="D478" s="1"/>
      <c r="E478" s="1"/>
      <c r="F478" s="1"/>
      <c r="G478" s="1"/>
      <c r="H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.75" customHeight="1">
      <c r="A479" s="1"/>
      <c r="B479" s="1"/>
      <c r="C479" s="1"/>
      <c r="D479" s="1"/>
      <c r="E479" s="1"/>
      <c r="F479" s="1"/>
      <c r="G479" s="1"/>
      <c r="H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.75" customHeight="1">
      <c r="A480" s="1"/>
      <c r="B480" s="1"/>
      <c r="C480" s="1"/>
      <c r="D480" s="1"/>
      <c r="E480" s="1"/>
      <c r="F480" s="1"/>
      <c r="G480" s="1"/>
      <c r="H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2.75" customHeight="1">
      <c r="A481" s="1"/>
      <c r="B481" s="1"/>
      <c r="C481" s="1"/>
      <c r="D481" s="1"/>
      <c r="E481" s="1"/>
      <c r="F481" s="1"/>
      <c r="G481" s="1"/>
      <c r="H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2.75" customHeight="1">
      <c r="A482" s="1"/>
      <c r="B482" s="1"/>
      <c r="C482" s="1"/>
      <c r="D482" s="1"/>
      <c r="E482" s="1"/>
      <c r="F482" s="1"/>
      <c r="G482" s="1"/>
      <c r="H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2.75" customHeight="1">
      <c r="A483" s="1"/>
      <c r="B483" s="1"/>
      <c r="C483" s="1"/>
      <c r="D483" s="1"/>
      <c r="E483" s="1"/>
      <c r="F483" s="1"/>
      <c r="G483" s="1"/>
      <c r="H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2.75" customHeight="1">
      <c r="A484" s="1"/>
      <c r="B484" s="1"/>
      <c r="C484" s="1"/>
      <c r="D484" s="1"/>
      <c r="E484" s="1"/>
      <c r="F484" s="1"/>
      <c r="G484" s="1"/>
      <c r="H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2.75" customHeight="1">
      <c r="A485" s="1"/>
      <c r="B485" s="1"/>
      <c r="C485" s="1"/>
      <c r="D485" s="1"/>
      <c r="E485" s="1"/>
      <c r="F485" s="1"/>
      <c r="G485" s="1"/>
      <c r="H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2.75" customHeight="1">
      <c r="A486" s="1"/>
      <c r="B486" s="1"/>
      <c r="C486" s="1"/>
      <c r="D486" s="1"/>
      <c r="E486" s="1"/>
      <c r="F486" s="1"/>
      <c r="G486" s="1"/>
      <c r="H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2.75" customHeight="1">
      <c r="A487" s="1"/>
      <c r="B487" s="1"/>
      <c r="C487" s="1"/>
      <c r="D487" s="1"/>
      <c r="E487" s="1"/>
      <c r="F487" s="1"/>
      <c r="G487" s="1"/>
      <c r="H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2.75" customHeight="1">
      <c r="A488" s="1"/>
      <c r="B488" s="1"/>
      <c r="C488" s="1"/>
      <c r="D488" s="1"/>
      <c r="E488" s="1"/>
      <c r="F488" s="1"/>
      <c r="G488" s="1"/>
      <c r="H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2.75" customHeight="1">
      <c r="A489" s="1"/>
      <c r="B489" s="1"/>
      <c r="C489" s="1"/>
      <c r="D489" s="1"/>
      <c r="E489" s="1"/>
      <c r="F489" s="1"/>
      <c r="G489" s="1"/>
      <c r="H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2.75" customHeight="1">
      <c r="A490" s="1"/>
      <c r="B490" s="1"/>
      <c r="C490" s="1"/>
      <c r="D490" s="1"/>
      <c r="E490" s="1"/>
      <c r="F490" s="1"/>
      <c r="G490" s="1"/>
      <c r="H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2.75" customHeight="1">
      <c r="A491" s="1"/>
      <c r="B491" s="1"/>
      <c r="C491" s="1"/>
      <c r="D491" s="1"/>
      <c r="E491" s="1"/>
      <c r="F491" s="1"/>
      <c r="G491" s="1"/>
      <c r="H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2.75" customHeight="1">
      <c r="A492" s="1"/>
      <c r="B492" s="1"/>
      <c r="C492" s="1"/>
      <c r="D492" s="1"/>
      <c r="E492" s="1"/>
      <c r="F492" s="1"/>
      <c r="G492" s="1"/>
      <c r="H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2.75" customHeight="1">
      <c r="A493" s="1"/>
      <c r="B493" s="1"/>
      <c r="C493" s="1"/>
      <c r="D493" s="1"/>
      <c r="E493" s="1"/>
      <c r="F493" s="1"/>
      <c r="G493" s="1"/>
      <c r="H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2.75" customHeight="1">
      <c r="A494" s="1"/>
      <c r="B494" s="1"/>
      <c r="C494" s="1"/>
      <c r="D494" s="1"/>
      <c r="E494" s="1"/>
      <c r="F494" s="1"/>
      <c r="G494" s="1"/>
      <c r="H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2.75" customHeight="1">
      <c r="A495" s="1"/>
      <c r="B495" s="1"/>
      <c r="C495" s="1"/>
      <c r="D495" s="1"/>
      <c r="E495" s="1"/>
      <c r="F495" s="1"/>
      <c r="G495" s="1"/>
      <c r="H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2.75" customHeight="1">
      <c r="A496" s="1"/>
      <c r="B496" s="1"/>
      <c r="C496" s="1"/>
      <c r="D496" s="1"/>
      <c r="E496" s="1"/>
      <c r="F496" s="1"/>
      <c r="G496" s="1"/>
      <c r="H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2.75" customHeight="1">
      <c r="A497" s="1"/>
      <c r="B497" s="1"/>
      <c r="C497" s="1"/>
      <c r="D497" s="1"/>
      <c r="E497" s="1"/>
      <c r="F497" s="1"/>
      <c r="G497" s="1"/>
      <c r="H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2.75" customHeight="1">
      <c r="A498" s="1"/>
      <c r="B498" s="1"/>
      <c r="C498" s="1"/>
      <c r="D498" s="1"/>
      <c r="E498" s="1"/>
      <c r="F498" s="1"/>
      <c r="G498" s="1"/>
      <c r="H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2.75" customHeight="1">
      <c r="A499" s="1"/>
      <c r="B499" s="1"/>
      <c r="C499" s="1"/>
      <c r="D499" s="1"/>
      <c r="E499" s="1"/>
      <c r="F499" s="1"/>
      <c r="G499" s="1"/>
      <c r="H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2.75" customHeight="1">
      <c r="A500" s="1"/>
      <c r="B500" s="1"/>
      <c r="C500" s="1"/>
      <c r="D500" s="1"/>
      <c r="E500" s="1"/>
      <c r="F500" s="1"/>
      <c r="G500" s="1"/>
      <c r="H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2.75" customHeight="1">
      <c r="A501" s="1"/>
      <c r="B501" s="1"/>
      <c r="C501" s="1"/>
      <c r="D501" s="1"/>
      <c r="E501" s="1"/>
      <c r="F501" s="1"/>
      <c r="G501" s="1"/>
      <c r="H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2.75" customHeight="1">
      <c r="A502" s="1"/>
      <c r="B502" s="1"/>
      <c r="C502" s="1"/>
      <c r="D502" s="1"/>
      <c r="E502" s="1"/>
      <c r="F502" s="1"/>
      <c r="G502" s="1"/>
      <c r="H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2.75" customHeight="1">
      <c r="A503" s="1"/>
      <c r="B503" s="1"/>
      <c r="C503" s="1"/>
      <c r="D503" s="1"/>
      <c r="E503" s="1"/>
      <c r="F503" s="1"/>
      <c r="G503" s="1"/>
      <c r="H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2.75" customHeight="1">
      <c r="A504" s="1"/>
      <c r="B504" s="1"/>
      <c r="C504" s="1"/>
      <c r="D504" s="1"/>
      <c r="E504" s="1"/>
      <c r="F504" s="1"/>
      <c r="G504" s="1"/>
      <c r="H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2.75" customHeight="1">
      <c r="A505" s="1"/>
      <c r="B505" s="1"/>
      <c r="C505" s="1"/>
      <c r="D505" s="1"/>
      <c r="E505" s="1"/>
      <c r="F505" s="1"/>
      <c r="G505" s="1"/>
      <c r="H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2.75" customHeight="1">
      <c r="A506" s="1"/>
      <c r="B506" s="1"/>
      <c r="C506" s="1"/>
      <c r="D506" s="1"/>
      <c r="E506" s="1"/>
      <c r="F506" s="1"/>
      <c r="G506" s="1"/>
      <c r="H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2.75" customHeight="1">
      <c r="A507" s="1"/>
      <c r="B507" s="1"/>
      <c r="C507" s="1"/>
      <c r="D507" s="1"/>
      <c r="E507" s="1"/>
      <c r="F507" s="1"/>
      <c r="G507" s="1"/>
      <c r="H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2.75" customHeight="1">
      <c r="A508" s="1"/>
      <c r="B508" s="1"/>
      <c r="C508" s="1"/>
      <c r="D508" s="1"/>
      <c r="E508" s="1"/>
      <c r="F508" s="1"/>
      <c r="G508" s="1"/>
      <c r="H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2.75" customHeight="1">
      <c r="A509" s="1"/>
      <c r="B509" s="1"/>
      <c r="C509" s="1"/>
      <c r="D509" s="1"/>
      <c r="E509" s="1"/>
      <c r="F509" s="1"/>
      <c r="G509" s="1"/>
      <c r="H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2.75" customHeight="1">
      <c r="A510" s="1"/>
      <c r="B510" s="1"/>
      <c r="C510" s="1"/>
      <c r="D510" s="1"/>
      <c r="E510" s="1"/>
      <c r="F510" s="1"/>
      <c r="G510" s="1"/>
      <c r="H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2.75" customHeight="1">
      <c r="A511" s="1"/>
      <c r="B511" s="1"/>
      <c r="C511" s="1"/>
      <c r="D511" s="1"/>
      <c r="E511" s="1"/>
      <c r="F511" s="1"/>
      <c r="G511" s="1"/>
      <c r="H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2.75" customHeight="1">
      <c r="A512" s="1"/>
      <c r="B512" s="1"/>
      <c r="C512" s="1"/>
      <c r="D512" s="1"/>
      <c r="E512" s="1"/>
      <c r="F512" s="1"/>
      <c r="G512" s="1"/>
      <c r="H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2.75" customHeight="1">
      <c r="A513" s="1"/>
      <c r="B513" s="1"/>
      <c r="C513" s="1"/>
      <c r="D513" s="1"/>
      <c r="E513" s="1"/>
      <c r="F513" s="1"/>
      <c r="G513" s="1"/>
      <c r="H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2.75" customHeight="1">
      <c r="A514" s="1"/>
      <c r="B514" s="1"/>
      <c r="C514" s="1"/>
      <c r="D514" s="1"/>
      <c r="E514" s="1"/>
      <c r="F514" s="1"/>
      <c r="G514" s="1"/>
      <c r="H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2.75" customHeight="1">
      <c r="A515" s="1"/>
      <c r="B515" s="1"/>
      <c r="C515" s="1"/>
      <c r="D515" s="1"/>
      <c r="E515" s="1"/>
      <c r="F515" s="1"/>
      <c r="G515" s="1"/>
      <c r="H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2.75" customHeight="1">
      <c r="A516" s="1"/>
      <c r="B516" s="1"/>
      <c r="C516" s="1"/>
      <c r="D516" s="1"/>
      <c r="E516" s="1"/>
      <c r="F516" s="1"/>
      <c r="G516" s="1"/>
      <c r="H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2.75" customHeight="1">
      <c r="A517" s="1"/>
      <c r="B517" s="1"/>
      <c r="C517" s="1"/>
      <c r="D517" s="1"/>
      <c r="E517" s="1"/>
      <c r="F517" s="1"/>
      <c r="G517" s="1"/>
      <c r="H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2.75" customHeight="1">
      <c r="A518" s="1"/>
      <c r="B518" s="1"/>
      <c r="C518" s="1"/>
      <c r="D518" s="1"/>
      <c r="E518" s="1"/>
      <c r="F518" s="1"/>
      <c r="G518" s="1"/>
      <c r="H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2.75" customHeight="1">
      <c r="A519" s="1"/>
      <c r="B519" s="1"/>
      <c r="C519" s="1"/>
      <c r="D519" s="1"/>
      <c r="E519" s="1"/>
      <c r="F519" s="1"/>
      <c r="G519" s="1"/>
      <c r="H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2.75" customHeight="1">
      <c r="A520" s="1"/>
      <c r="B520" s="1"/>
      <c r="C520" s="1"/>
      <c r="D520" s="1"/>
      <c r="E520" s="1"/>
      <c r="F520" s="1"/>
      <c r="G520" s="1"/>
      <c r="H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2.75" customHeight="1">
      <c r="A521" s="1"/>
      <c r="B521" s="1"/>
      <c r="C521" s="1"/>
      <c r="D521" s="1"/>
      <c r="E521" s="1"/>
      <c r="F521" s="1"/>
      <c r="G521" s="1"/>
      <c r="H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2.75" customHeight="1">
      <c r="A522" s="1"/>
      <c r="B522" s="1"/>
      <c r="C522" s="1"/>
      <c r="D522" s="1"/>
      <c r="E522" s="1"/>
      <c r="F522" s="1"/>
      <c r="G522" s="1"/>
      <c r="H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2.75" customHeight="1">
      <c r="A523" s="1"/>
      <c r="B523" s="1"/>
      <c r="C523" s="1"/>
      <c r="D523" s="1"/>
      <c r="E523" s="1"/>
      <c r="F523" s="1"/>
      <c r="G523" s="1"/>
      <c r="H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2.75" customHeight="1">
      <c r="A524" s="1"/>
      <c r="B524" s="1"/>
      <c r="C524" s="1"/>
      <c r="D524" s="1"/>
      <c r="E524" s="1"/>
      <c r="F524" s="1"/>
      <c r="G524" s="1"/>
      <c r="H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2.75" customHeight="1">
      <c r="A525" s="1"/>
      <c r="B525" s="1"/>
      <c r="C525" s="1"/>
      <c r="D525" s="1"/>
      <c r="E525" s="1"/>
      <c r="F525" s="1"/>
      <c r="G525" s="1"/>
      <c r="H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2.75" customHeight="1">
      <c r="A526" s="1"/>
      <c r="B526" s="1"/>
      <c r="C526" s="1"/>
      <c r="D526" s="1"/>
      <c r="E526" s="1"/>
      <c r="F526" s="1"/>
      <c r="G526" s="1"/>
      <c r="H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2.75" customHeight="1">
      <c r="A527" s="1"/>
      <c r="B527" s="1"/>
      <c r="C527" s="1"/>
      <c r="D527" s="1"/>
      <c r="E527" s="1"/>
      <c r="F527" s="1"/>
      <c r="G527" s="1"/>
      <c r="H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2.75" customHeight="1">
      <c r="A528" s="1"/>
      <c r="B528" s="1"/>
      <c r="C528" s="1"/>
      <c r="D528" s="1"/>
      <c r="E528" s="1"/>
      <c r="F528" s="1"/>
      <c r="G528" s="1"/>
      <c r="H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2.75" customHeight="1">
      <c r="A529" s="1"/>
      <c r="B529" s="1"/>
      <c r="C529" s="1"/>
      <c r="D529" s="1"/>
      <c r="E529" s="1"/>
      <c r="F529" s="1"/>
      <c r="G529" s="1"/>
      <c r="H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2.75" customHeight="1">
      <c r="A530" s="1"/>
      <c r="B530" s="1"/>
      <c r="C530" s="1"/>
      <c r="D530" s="1"/>
      <c r="E530" s="1"/>
      <c r="F530" s="1"/>
      <c r="G530" s="1"/>
      <c r="H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2.75" customHeight="1">
      <c r="A531" s="1"/>
      <c r="B531" s="1"/>
      <c r="C531" s="1"/>
      <c r="D531" s="1"/>
      <c r="E531" s="1"/>
      <c r="F531" s="1"/>
      <c r="G531" s="1"/>
      <c r="H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2.75" customHeight="1">
      <c r="A532" s="1"/>
      <c r="B532" s="1"/>
      <c r="C532" s="1"/>
      <c r="D532" s="1"/>
      <c r="E532" s="1"/>
      <c r="F532" s="1"/>
      <c r="G532" s="1"/>
      <c r="H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2.75" customHeight="1">
      <c r="A533" s="1"/>
      <c r="B533" s="1"/>
      <c r="C533" s="1"/>
      <c r="D533" s="1"/>
      <c r="E533" s="1"/>
      <c r="F533" s="1"/>
      <c r="G533" s="1"/>
      <c r="H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2.75" customHeight="1">
      <c r="A534" s="1"/>
      <c r="B534" s="1"/>
      <c r="C534" s="1"/>
      <c r="D534" s="1"/>
      <c r="E534" s="1"/>
      <c r="F534" s="1"/>
      <c r="G534" s="1"/>
      <c r="H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2.75" customHeight="1">
      <c r="A535" s="1"/>
      <c r="B535" s="1"/>
      <c r="C535" s="1"/>
      <c r="D535" s="1"/>
      <c r="E535" s="1"/>
      <c r="F535" s="1"/>
      <c r="G535" s="1"/>
      <c r="H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2.75" customHeight="1">
      <c r="A536" s="1"/>
      <c r="B536" s="1"/>
      <c r="C536" s="1"/>
      <c r="D536" s="1"/>
      <c r="E536" s="1"/>
      <c r="F536" s="1"/>
      <c r="G536" s="1"/>
      <c r="H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2.75" customHeight="1">
      <c r="A537" s="1"/>
      <c r="B537" s="1"/>
      <c r="C537" s="1"/>
      <c r="D537" s="1"/>
      <c r="E537" s="1"/>
      <c r="F537" s="1"/>
      <c r="G537" s="1"/>
      <c r="H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2.75" customHeight="1">
      <c r="A538" s="1"/>
      <c r="B538" s="1"/>
      <c r="C538" s="1"/>
      <c r="D538" s="1"/>
      <c r="E538" s="1"/>
      <c r="F538" s="1"/>
      <c r="G538" s="1"/>
      <c r="H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2.75" customHeight="1">
      <c r="A539" s="1"/>
      <c r="B539" s="1"/>
      <c r="C539" s="1"/>
      <c r="D539" s="1"/>
      <c r="E539" s="1"/>
      <c r="F539" s="1"/>
      <c r="G539" s="1"/>
      <c r="H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2.75" customHeight="1">
      <c r="A540" s="1"/>
      <c r="B540" s="1"/>
      <c r="C540" s="1"/>
      <c r="D540" s="1"/>
      <c r="E540" s="1"/>
      <c r="F540" s="1"/>
      <c r="G540" s="1"/>
      <c r="H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2.75" customHeight="1">
      <c r="A541" s="1"/>
      <c r="B541" s="1"/>
      <c r="C541" s="1"/>
      <c r="D541" s="1"/>
      <c r="E541" s="1"/>
      <c r="F541" s="1"/>
      <c r="G541" s="1"/>
      <c r="H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2.75" customHeight="1">
      <c r="A542" s="1"/>
      <c r="B542" s="1"/>
      <c r="C542" s="1"/>
      <c r="D542" s="1"/>
      <c r="E542" s="1"/>
      <c r="F542" s="1"/>
      <c r="G542" s="1"/>
      <c r="H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2.75" customHeight="1">
      <c r="A543" s="1"/>
      <c r="B543" s="1"/>
      <c r="C543" s="1"/>
      <c r="D543" s="1"/>
      <c r="E543" s="1"/>
      <c r="F543" s="1"/>
      <c r="G543" s="1"/>
      <c r="H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2.75" customHeight="1">
      <c r="A544" s="1"/>
      <c r="B544" s="1"/>
      <c r="C544" s="1"/>
      <c r="D544" s="1"/>
      <c r="E544" s="1"/>
      <c r="F544" s="1"/>
      <c r="G544" s="1"/>
      <c r="H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2.75" customHeight="1">
      <c r="A545" s="1"/>
      <c r="B545" s="1"/>
      <c r="C545" s="1"/>
      <c r="D545" s="1"/>
      <c r="E545" s="1"/>
      <c r="F545" s="1"/>
      <c r="G545" s="1"/>
      <c r="H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2.75" customHeight="1">
      <c r="A546" s="1"/>
      <c r="B546" s="1"/>
      <c r="C546" s="1"/>
      <c r="D546" s="1"/>
      <c r="E546" s="1"/>
      <c r="F546" s="1"/>
      <c r="G546" s="1"/>
      <c r="H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2.75" customHeight="1">
      <c r="A547" s="1"/>
      <c r="B547" s="1"/>
      <c r="C547" s="1"/>
      <c r="D547" s="1"/>
      <c r="E547" s="1"/>
      <c r="F547" s="1"/>
      <c r="G547" s="1"/>
      <c r="H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2.75" customHeight="1">
      <c r="A548" s="1"/>
      <c r="B548" s="1"/>
      <c r="C548" s="1"/>
      <c r="D548" s="1"/>
      <c r="E548" s="1"/>
      <c r="F548" s="1"/>
      <c r="G548" s="1"/>
      <c r="H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2.75" customHeight="1">
      <c r="A549" s="1"/>
      <c r="B549" s="1"/>
      <c r="C549" s="1"/>
      <c r="D549" s="1"/>
      <c r="E549" s="1"/>
      <c r="F549" s="1"/>
      <c r="G549" s="1"/>
      <c r="H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2.75" customHeight="1">
      <c r="A550" s="1"/>
      <c r="B550" s="1"/>
      <c r="C550" s="1"/>
      <c r="D550" s="1"/>
      <c r="E550" s="1"/>
      <c r="F550" s="1"/>
      <c r="G550" s="1"/>
      <c r="H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2.75" customHeight="1">
      <c r="A551" s="1"/>
      <c r="B551" s="1"/>
      <c r="C551" s="1"/>
      <c r="D551" s="1"/>
      <c r="E551" s="1"/>
      <c r="F551" s="1"/>
      <c r="G551" s="1"/>
      <c r="H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2.75" customHeight="1">
      <c r="A552" s="1"/>
      <c r="B552" s="1"/>
      <c r="C552" s="1"/>
      <c r="D552" s="1"/>
      <c r="E552" s="1"/>
      <c r="F552" s="1"/>
      <c r="G552" s="1"/>
      <c r="H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2.75" customHeight="1">
      <c r="A553" s="1"/>
      <c r="B553" s="1"/>
      <c r="C553" s="1"/>
      <c r="D553" s="1"/>
      <c r="E553" s="1"/>
      <c r="F553" s="1"/>
      <c r="G553" s="1"/>
      <c r="H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2.75" customHeight="1">
      <c r="A554" s="1"/>
      <c r="B554" s="1"/>
      <c r="C554" s="1"/>
      <c r="D554" s="1"/>
      <c r="E554" s="1"/>
      <c r="F554" s="1"/>
      <c r="G554" s="1"/>
      <c r="H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2.75" customHeight="1">
      <c r="A555" s="1"/>
      <c r="B555" s="1"/>
      <c r="C555" s="1"/>
      <c r="D555" s="1"/>
      <c r="E555" s="1"/>
      <c r="F555" s="1"/>
      <c r="G555" s="1"/>
      <c r="H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2.75" customHeight="1">
      <c r="A556" s="1"/>
      <c r="B556" s="1"/>
      <c r="C556" s="1"/>
      <c r="D556" s="1"/>
      <c r="E556" s="1"/>
      <c r="F556" s="1"/>
      <c r="G556" s="1"/>
      <c r="H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2.75" customHeight="1">
      <c r="A557" s="1"/>
      <c r="B557" s="1"/>
      <c r="C557" s="1"/>
      <c r="D557" s="1"/>
      <c r="E557" s="1"/>
      <c r="F557" s="1"/>
      <c r="G557" s="1"/>
      <c r="H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2.75" customHeight="1">
      <c r="A558" s="1"/>
      <c r="B558" s="1"/>
      <c r="C558" s="1"/>
      <c r="D558" s="1"/>
      <c r="E558" s="1"/>
      <c r="F558" s="1"/>
      <c r="G558" s="1"/>
      <c r="H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2.75" customHeight="1">
      <c r="A559" s="1"/>
      <c r="B559" s="1"/>
      <c r="C559" s="1"/>
      <c r="D559" s="1"/>
      <c r="E559" s="1"/>
      <c r="F559" s="1"/>
      <c r="G559" s="1"/>
      <c r="H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2.75" customHeight="1">
      <c r="A560" s="1"/>
      <c r="B560" s="1"/>
      <c r="C560" s="1"/>
      <c r="D560" s="1"/>
      <c r="E560" s="1"/>
      <c r="F560" s="1"/>
      <c r="G560" s="1"/>
      <c r="H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2.75" customHeight="1">
      <c r="A561" s="1"/>
      <c r="B561" s="1"/>
      <c r="C561" s="1"/>
      <c r="D561" s="1"/>
      <c r="E561" s="1"/>
      <c r="F561" s="1"/>
      <c r="G561" s="1"/>
      <c r="H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2.75" customHeight="1">
      <c r="A562" s="1"/>
      <c r="B562" s="1"/>
      <c r="C562" s="1"/>
      <c r="D562" s="1"/>
      <c r="E562" s="1"/>
      <c r="F562" s="1"/>
      <c r="G562" s="1"/>
      <c r="H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2.75" customHeight="1">
      <c r="A563" s="1"/>
      <c r="B563" s="1"/>
      <c r="C563" s="1"/>
      <c r="D563" s="1"/>
      <c r="E563" s="1"/>
      <c r="F563" s="1"/>
      <c r="G563" s="1"/>
      <c r="H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2.75" customHeight="1">
      <c r="A564" s="1"/>
      <c r="B564" s="1"/>
      <c r="C564" s="1"/>
      <c r="D564" s="1"/>
      <c r="E564" s="1"/>
      <c r="F564" s="1"/>
      <c r="G564" s="1"/>
      <c r="H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2.75" customHeight="1">
      <c r="A565" s="1"/>
      <c r="B565" s="1"/>
      <c r="C565" s="1"/>
      <c r="D565" s="1"/>
      <c r="E565" s="1"/>
      <c r="F565" s="1"/>
      <c r="G565" s="1"/>
      <c r="H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2.75" customHeight="1">
      <c r="A566" s="1"/>
      <c r="B566" s="1"/>
      <c r="C566" s="1"/>
      <c r="D566" s="1"/>
      <c r="E566" s="1"/>
      <c r="F566" s="1"/>
      <c r="G566" s="1"/>
      <c r="H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2.75" customHeight="1">
      <c r="A567" s="1"/>
      <c r="B567" s="1"/>
      <c r="C567" s="1"/>
      <c r="D567" s="1"/>
      <c r="E567" s="1"/>
      <c r="F567" s="1"/>
      <c r="G567" s="1"/>
      <c r="H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2.75" customHeight="1">
      <c r="A568" s="1"/>
      <c r="B568" s="1"/>
      <c r="C568" s="1"/>
      <c r="D568" s="1"/>
      <c r="E568" s="1"/>
      <c r="F568" s="1"/>
      <c r="G568" s="1"/>
      <c r="H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2.75" customHeight="1">
      <c r="A569" s="1"/>
      <c r="B569" s="1"/>
      <c r="C569" s="1"/>
      <c r="D569" s="1"/>
      <c r="E569" s="1"/>
      <c r="F569" s="1"/>
      <c r="G569" s="1"/>
      <c r="H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2.75" customHeight="1">
      <c r="A570" s="1"/>
      <c r="B570" s="1"/>
      <c r="C570" s="1"/>
      <c r="D570" s="1"/>
      <c r="E570" s="1"/>
      <c r="F570" s="1"/>
      <c r="G570" s="1"/>
      <c r="H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2.75" customHeight="1">
      <c r="A571" s="1"/>
      <c r="B571" s="1"/>
      <c r="C571" s="1"/>
      <c r="D571" s="1"/>
      <c r="E571" s="1"/>
      <c r="F571" s="1"/>
      <c r="G571" s="1"/>
      <c r="H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2.75" customHeight="1">
      <c r="A572" s="1"/>
      <c r="B572" s="1"/>
      <c r="C572" s="1"/>
      <c r="D572" s="1"/>
      <c r="E572" s="1"/>
      <c r="F572" s="1"/>
      <c r="G572" s="1"/>
      <c r="H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2.75" customHeight="1">
      <c r="A573" s="1"/>
      <c r="B573" s="1"/>
      <c r="C573" s="1"/>
      <c r="D573" s="1"/>
      <c r="E573" s="1"/>
      <c r="F573" s="1"/>
      <c r="G573" s="1"/>
      <c r="H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2.75" customHeight="1">
      <c r="A574" s="1"/>
      <c r="B574" s="1"/>
      <c r="C574" s="1"/>
      <c r="D574" s="1"/>
      <c r="E574" s="1"/>
      <c r="F574" s="1"/>
      <c r="G574" s="1"/>
      <c r="H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2.75" customHeight="1">
      <c r="A575" s="1"/>
      <c r="B575" s="1"/>
      <c r="C575" s="1"/>
      <c r="D575" s="1"/>
      <c r="E575" s="1"/>
      <c r="F575" s="1"/>
      <c r="G575" s="1"/>
      <c r="H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2.75" customHeight="1">
      <c r="A576" s="1"/>
      <c r="B576" s="1"/>
      <c r="C576" s="1"/>
      <c r="D576" s="1"/>
      <c r="E576" s="1"/>
      <c r="F576" s="1"/>
      <c r="G576" s="1"/>
      <c r="H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2.75" customHeight="1">
      <c r="A577" s="1"/>
      <c r="B577" s="1"/>
      <c r="C577" s="1"/>
      <c r="D577" s="1"/>
      <c r="E577" s="1"/>
      <c r="F577" s="1"/>
      <c r="G577" s="1"/>
      <c r="H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2.75" customHeight="1">
      <c r="A578" s="1"/>
      <c r="B578" s="1"/>
      <c r="C578" s="1"/>
      <c r="D578" s="1"/>
      <c r="E578" s="1"/>
      <c r="F578" s="1"/>
      <c r="G578" s="1"/>
      <c r="H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2.75" customHeight="1">
      <c r="A579" s="1"/>
      <c r="B579" s="1"/>
      <c r="C579" s="1"/>
      <c r="D579" s="1"/>
      <c r="E579" s="1"/>
      <c r="F579" s="1"/>
      <c r="G579" s="1"/>
      <c r="H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2.75" customHeight="1">
      <c r="A580" s="1"/>
      <c r="B580" s="1"/>
      <c r="C580" s="1"/>
      <c r="D580" s="1"/>
      <c r="E580" s="1"/>
      <c r="F580" s="1"/>
      <c r="G580" s="1"/>
      <c r="H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2.75" customHeight="1">
      <c r="A581" s="1"/>
      <c r="B581" s="1"/>
      <c r="C581" s="1"/>
      <c r="D581" s="1"/>
      <c r="E581" s="1"/>
      <c r="F581" s="1"/>
      <c r="G581" s="1"/>
      <c r="H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2.75" customHeight="1">
      <c r="A582" s="1"/>
      <c r="B582" s="1"/>
      <c r="C582" s="1"/>
      <c r="D582" s="1"/>
      <c r="E582" s="1"/>
      <c r="F582" s="1"/>
      <c r="G582" s="1"/>
      <c r="H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2.75" customHeight="1">
      <c r="A583" s="1"/>
      <c r="B583" s="1"/>
      <c r="C583" s="1"/>
      <c r="D583" s="1"/>
      <c r="E583" s="1"/>
      <c r="F583" s="1"/>
      <c r="G583" s="1"/>
      <c r="H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2.75" customHeight="1">
      <c r="A584" s="1"/>
      <c r="B584" s="1"/>
      <c r="C584" s="1"/>
      <c r="D584" s="1"/>
      <c r="E584" s="1"/>
      <c r="F584" s="1"/>
      <c r="G584" s="1"/>
      <c r="H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2.75" customHeight="1">
      <c r="A585" s="1"/>
      <c r="B585" s="1"/>
      <c r="C585" s="1"/>
      <c r="D585" s="1"/>
      <c r="E585" s="1"/>
      <c r="F585" s="1"/>
      <c r="G585" s="1"/>
      <c r="H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2.75" customHeight="1">
      <c r="A586" s="1"/>
      <c r="B586" s="1"/>
      <c r="C586" s="1"/>
      <c r="D586" s="1"/>
      <c r="E586" s="1"/>
      <c r="F586" s="1"/>
      <c r="G586" s="1"/>
      <c r="H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2.75" customHeight="1">
      <c r="A587" s="1"/>
      <c r="B587" s="1"/>
      <c r="C587" s="1"/>
      <c r="D587" s="1"/>
      <c r="E587" s="1"/>
      <c r="F587" s="1"/>
      <c r="G587" s="1"/>
      <c r="H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2.75" customHeight="1">
      <c r="A588" s="1"/>
      <c r="B588" s="1"/>
      <c r="C588" s="1"/>
      <c r="D588" s="1"/>
      <c r="E588" s="1"/>
      <c r="F588" s="1"/>
      <c r="G588" s="1"/>
      <c r="H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2.75" customHeight="1">
      <c r="A589" s="1"/>
      <c r="B589" s="1"/>
      <c r="C589" s="1"/>
      <c r="D589" s="1"/>
      <c r="E589" s="1"/>
      <c r="F589" s="1"/>
      <c r="G589" s="1"/>
      <c r="H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2.75" customHeight="1">
      <c r="A590" s="1"/>
      <c r="B590" s="1"/>
      <c r="C590" s="1"/>
      <c r="D590" s="1"/>
      <c r="E590" s="1"/>
      <c r="F590" s="1"/>
      <c r="G590" s="1"/>
      <c r="H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2.75" customHeight="1">
      <c r="A591" s="1"/>
      <c r="B591" s="1"/>
      <c r="C591" s="1"/>
      <c r="D591" s="1"/>
      <c r="E591" s="1"/>
      <c r="F591" s="1"/>
      <c r="G591" s="1"/>
      <c r="H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2.75" customHeight="1">
      <c r="A592" s="1"/>
      <c r="B592" s="1"/>
      <c r="C592" s="1"/>
      <c r="D592" s="1"/>
      <c r="E592" s="1"/>
      <c r="F592" s="1"/>
      <c r="G592" s="1"/>
      <c r="H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2.75" customHeight="1">
      <c r="A593" s="1"/>
      <c r="B593" s="1"/>
      <c r="C593" s="1"/>
      <c r="D593" s="1"/>
      <c r="E593" s="1"/>
      <c r="F593" s="1"/>
      <c r="G593" s="1"/>
      <c r="H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2.75" customHeight="1">
      <c r="A594" s="1"/>
      <c r="B594" s="1"/>
      <c r="C594" s="1"/>
      <c r="D594" s="1"/>
      <c r="E594" s="1"/>
      <c r="F594" s="1"/>
      <c r="G594" s="1"/>
      <c r="H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2.75" customHeight="1">
      <c r="A595" s="1"/>
      <c r="B595" s="1"/>
      <c r="C595" s="1"/>
      <c r="D595" s="1"/>
      <c r="E595" s="1"/>
      <c r="F595" s="1"/>
      <c r="G595" s="1"/>
      <c r="H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2.75" customHeight="1">
      <c r="A596" s="1"/>
      <c r="B596" s="1"/>
      <c r="C596" s="1"/>
      <c r="D596" s="1"/>
      <c r="E596" s="1"/>
      <c r="F596" s="1"/>
      <c r="G596" s="1"/>
      <c r="H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2.75" customHeight="1">
      <c r="A597" s="1"/>
      <c r="B597" s="1"/>
      <c r="C597" s="1"/>
      <c r="D597" s="1"/>
      <c r="E597" s="1"/>
      <c r="F597" s="1"/>
      <c r="G597" s="1"/>
      <c r="H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2.75" customHeight="1">
      <c r="A598" s="1"/>
      <c r="B598" s="1"/>
      <c r="C598" s="1"/>
      <c r="D598" s="1"/>
      <c r="E598" s="1"/>
      <c r="F598" s="1"/>
      <c r="G598" s="1"/>
      <c r="H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2.75" customHeight="1">
      <c r="A599" s="1"/>
      <c r="B599" s="1"/>
      <c r="C599" s="1"/>
      <c r="D599" s="1"/>
      <c r="E599" s="1"/>
      <c r="F599" s="1"/>
      <c r="G599" s="1"/>
      <c r="H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2.75" customHeight="1">
      <c r="A600" s="1"/>
      <c r="B600" s="1"/>
      <c r="C600" s="1"/>
      <c r="D600" s="1"/>
      <c r="E600" s="1"/>
      <c r="F600" s="1"/>
      <c r="G600" s="1"/>
      <c r="H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2.75" customHeight="1">
      <c r="A601" s="1"/>
      <c r="B601" s="1"/>
      <c r="C601" s="1"/>
      <c r="D601" s="1"/>
      <c r="E601" s="1"/>
      <c r="F601" s="1"/>
      <c r="G601" s="1"/>
      <c r="H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2.75" customHeight="1">
      <c r="A602" s="1"/>
      <c r="B602" s="1"/>
      <c r="C602" s="1"/>
      <c r="D602" s="1"/>
      <c r="E602" s="1"/>
      <c r="F602" s="1"/>
      <c r="G602" s="1"/>
      <c r="H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2.75" customHeight="1">
      <c r="A603" s="1"/>
      <c r="B603" s="1"/>
      <c r="C603" s="1"/>
      <c r="D603" s="1"/>
      <c r="E603" s="1"/>
      <c r="F603" s="1"/>
      <c r="G603" s="1"/>
      <c r="H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2.75" customHeight="1">
      <c r="A604" s="1"/>
      <c r="B604" s="1"/>
      <c r="C604" s="1"/>
      <c r="D604" s="1"/>
      <c r="E604" s="1"/>
      <c r="F604" s="1"/>
      <c r="G604" s="1"/>
      <c r="H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2.75" customHeight="1">
      <c r="A605" s="1"/>
      <c r="B605" s="1"/>
      <c r="C605" s="1"/>
      <c r="D605" s="1"/>
      <c r="E605" s="1"/>
      <c r="F605" s="1"/>
      <c r="G605" s="1"/>
      <c r="H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2.75" customHeight="1">
      <c r="A606" s="1"/>
      <c r="B606" s="1"/>
      <c r="C606" s="1"/>
      <c r="D606" s="1"/>
      <c r="E606" s="1"/>
      <c r="F606" s="1"/>
      <c r="G606" s="1"/>
      <c r="H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2.75" customHeight="1">
      <c r="A607" s="1"/>
      <c r="B607" s="1"/>
      <c r="C607" s="1"/>
      <c r="D607" s="1"/>
      <c r="E607" s="1"/>
      <c r="F607" s="1"/>
      <c r="G607" s="1"/>
      <c r="H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2.75" customHeight="1">
      <c r="A608" s="1"/>
      <c r="B608" s="1"/>
      <c r="C608" s="1"/>
      <c r="D608" s="1"/>
      <c r="E608" s="1"/>
      <c r="F608" s="1"/>
      <c r="G608" s="1"/>
      <c r="H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2.75" customHeight="1">
      <c r="A609" s="1"/>
      <c r="B609" s="1"/>
      <c r="C609" s="1"/>
      <c r="D609" s="1"/>
      <c r="E609" s="1"/>
      <c r="F609" s="1"/>
      <c r="G609" s="1"/>
      <c r="H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2.75" customHeight="1">
      <c r="A610" s="1"/>
      <c r="B610" s="1"/>
      <c r="C610" s="1"/>
      <c r="D610" s="1"/>
      <c r="E610" s="1"/>
      <c r="F610" s="1"/>
      <c r="G610" s="1"/>
      <c r="H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2.75" customHeight="1">
      <c r="A611" s="1"/>
      <c r="B611" s="1"/>
      <c r="C611" s="1"/>
      <c r="D611" s="1"/>
      <c r="E611" s="1"/>
      <c r="F611" s="1"/>
      <c r="G611" s="1"/>
      <c r="H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2.75" customHeight="1">
      <c r="A612" s="1"/>
      <c r="B612" s="1"/>
      <c r="C612" s="1"/>
      <c r="D612" s="1"/>
      <c r="E612" s="1"/>
      <c r="F612" s="1"/>
      <c r="G612" s="1"/>
      <c r="H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2.75" customHeight="1">
      <c r="A613" s="1"/>
      <c r="B613" s="1"/>
      <c r="C613" s="1"/>
      <c r="D613" s="1"/>
      <c r="E613" s="1"/>
      <c r="F613" s="1"/>
      <c r="G613" s="1"/>
      <c r="H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2.75" customHeight="1">
      <c r="A614" s="1"/>
      <c r="B614" s="1"/>
      <c r="C614" s="1"/>
      <c r="D614" s="1"/>
      <c r="E614" s="1"/>
      <c r="F614" s="1"/>
      <c r="G614" s="1"/>
      <c r="H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2.75" customHeight="1">
      <c r="A615" s="1"/>
      <c r="B615" s="1"/>
      <c r="C615" s="1"/>
      <c r="D615" s="1"/>
      <c r="E615" s="1"/>
      <c r="F615" s="1"/>
      <c r="G615" s="1"/>
      <c r="H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2.75" customHeight="1">
      <c r="A616" s="1"/>
      <c r="B616" s="1"/>
      <c r="C616" s="1"/>
      <c r="D616" s="1"/>
      <c r="E616" s="1"/>
      <c r="F616" s="1"/>
      <c r="G616" s="1"/>
      <c r="H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2.75" customHeight="1">
      <c r="A617" s="1"/>
      <c r="B617" s="1"/>
      <c r="C617" s="1"/>
      <c r="D617" s="1"/>
      <c r="E617" s="1"/>
      <c r="F617" s="1"/>
      <c r="G617" s="1"/>
      <c r="H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2.75" customHeight="1">
      <c r="A618" s="1"/>
      <c r="B618" s="1"/>
      <c r="C618" s="1"/>
      <c r="D618" s="1"/>
      <c r="E618" s="1"/>
      <c r="F618" s="1"/>
      <c r="G618" s="1"/>
      <c r="H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2.75" customHeight="1">
      <c r="A619" s="1"/>
      <c r="B619" s="1"/>
      <c r="C619" s="1"/>
      <c r="D619" s="1"/>
      <c r="E619" s="1"/>
      <c r="F619" s="1"/>
      <c r="G619" s="1"/>
      <c r="H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2.75" customHeight="1">
      <c r="A620" s="1"/>
      <c r="B620" s="1"/>
      <c r="C620" s="1"/>
      <c r="D620" s="1"/>
      <c r="E620" s="1"/>
      <c r="F620" s="1"/>
      <c r="G620" s="1"/>
      <c r="H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2.75" customHeight="1">
      <c r="A621" s="1"/>
      <c r="B621" s="1"/>
      <c r="C621" s="1"/>
      <c r="D621" s="1"/>
      <c r="E621" s="1"/>
      <c r="F621" s="1"/>
      <c r="G621" s="1"/>
      <c r="H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2.75" customHeight="1">
      <c r="A622" s="1"/>
      <c r="B622" s="1"/>
      <c r="C622" s="1"/>
      <c r="D622" s="1"/>
      <c r="E622" s="1"/>
      <c r="F622" s="1"/>
      <c r="G622" s="1"/>
      <c r="H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2.75" customHeight="1">
      <c r="A623" s="1"/>
      <c r="B623" s="1"/>
      <c r="C623" s="1"/>
      <c r="D623" s="1"/>
      <c r="E623" s="1"/>
      <c r="F623" s="1"/>
      <c r="G623" s="1"/>
      <c r="H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2.75" customHeight="1">
      <c r="A624" s="1"/>
      <c r="B624" s="1"/>
      <c r="C624" s="1"/>
      <c r="D624" s="1"/>
      <c r="E624" s="1"/>
      <c r="F624" s="1"/>
      <c r="G624" s="1"/>
      <c r="H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2.75" customHeight="1">
      <c r="A625" s="1"/>
      <c r="B625" s="1"/>
      <c r="C625" s="1"/>
      <c r="D625" s="1"/>
      <c r="E625" s="1"/>
      <c r="F625" s="1"/>
      <c r="G625" s="1"/>
      <c r="H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2.75" customHeight="1">
      <c r="A626" s="1"/>
      <c r="B626" s="1"/>
      <c r="C626" s="1"/>
      <c r="D626" s="1"/>
      <c r="E626" s="1"/>
      <c r="F626" s="1"/>
      <c r="G626" s="1"/>
      <c r="H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2.75" customHeight="1">
      <c r="A627" s="1"/>
      <c r="B627" s="1"/>
      <c r="C627" s="1"/>
      <c r="D627" s="1"/>
      <c r="E627" s="1"/>
      <c r="F627" s="1"/>
      <c r="G627" s="1"/>
      <c r="H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2.75" customHeight="1">
      <c r="A628" s="1"/>
      <c r="B628" s="1"/>
      <c r="C628" s="1"/>
      <c r="D628" s="1"/>
      <c r="E628" s="1"/>
      <c r="F628" s="1"/>
      <c r="G628" s="1"/>
      <c r="H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2.75" customHeight="1">
      <c r="A629" s="1"/>
      <c r="B629" s="1"/>
      <c r="C629" s="1"/>
      <c r="D629" s="1"/>
      <c r="E629" s="1"/>
      <c r="F629" s="1"/>
      <c r="G629" s="1"/>
      <c r="H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2.75" customHeight="1">
      <c r="A630" s="1"/>
      <c r="B630" s="1"/>
      <c r="C630" s="1"/>
      <c r="D630" s="1"/>
      <c r="E630" s="1"/>
      <c r="F630" s="1"/>
      <c r="G630" s="1"/>
      <c r="H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2.75" customHeight="1">
      <c r="A631" s="1"/>
      <c r="B631" s="1"/>
      <c r="C631" s="1"/>
      <c r="D631" s="1"/>
      <c r="E631" s="1"/>
      <c r="F631" s="1"/>
      <c r="G631" s="1"/>
      <c r="H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2.75" customHeight="1">
      <c r="A632" s="1"/>
      <c r="B632" s="1"/>
      <c r="C632" s="1"/>
      <c r="D632" s="1"/>
      <c r="E632" s="1"/>
      <c r="F632" s="1"/>
      <c r="G632" s="1"/>
      <c r="H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2.75" customHeight="1">
      <c r="A633" s="1"/>
      <c r="B633" s="1"/>
      <c r="C633" s="1"/>
      <c r="D633" s="1"/>
      <c r="E633" s="1"/>
      <c r="F633" s="1"/>
      <c r="G633" s="1"/>
      <c r="H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2.75" customHeight="1">
      <c r="A634" s="1"/>
      <c r="B634" s="1"/>
      <c r="C634" s="1"/>
      <c r="D634" s="1"/>
      <c r="E634" s="1"/>
      <c r="F634" s="1"/>
      <c r="G634" s="1"/>
      <c r="H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2.75" customHeight="1">
      <c r="A635" s="1"/>
      <c r="B635" s="1"/>
      <c r="C635" s="1"/>
      <c r="D635" s="1"/>
      <c r="E635" s="1"/>
      <c r="F635" s="1"/>
      <c r="G635" s="1"/>
      <c r="H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2.75" customHeight="1">
      <c r="A636" s="1"/>
      <c r="B636" s="1"/>
      <c r="C636" s="1"/>
      <c r="D636" s="1"/>
      <c r="E636" s="1"/>
      <c r="F636" s="1"/>
      <c r="G636" s="1"/>
      <c r="H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2.75" customHeight="1">
      <c r="A637" s="1"/>
      <c r="B637" s="1"/>
      <c r="C637" s="1"/>
      <c r="D637" s="1"/>
      <c r="E637" s="1"/>
      <c r="F637" s="1"/>
      <c r="G637" s="1"/>
      <c r="H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2.75" customHeight="1">
      <c r="A638" s="1"/>
      <c r="B638" s="1"/>
      <c r="C638" s="1"/>
      <c r="D638" s="1"/>
      <c r="E638" s="1"/>
      <c r="F638" s="1"/>
      <c r="G638" s="1"/>
      <c r="H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2.75" customHeight="1">
      <c r="A639" s="1"/>
      <c r="B639" s="1"/>
      <c r="C639" s="1"/>
      <c r="D639" s="1"/>
      <c r="E639" s="1"/>
      <c r="F639" s="1"/>
      <c r="G639" s="1"/>
      <c r="H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2.75" customHeight="1">
      <c r="A640" s="1"/>
      <c r="B640" s="1"/>
      <c r="C640" s="1"/>
      <c r="D640" s="1"/>
      <c r="E640" s="1"/>
      <c r="F640" s="1"/>
      <c r="G640" s="1"/>
      <c r="H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2.75" customHeight="1">
      <c r="A641" s="1"/>
      <c r="B641" s="1"/>
      <c r="C641" s="1"/>
      <c r="D641" s="1"/>
      <c r="E641" s="1"/>
      <c r="F641" s="1"/>
      <c r="G641" s="1"/>
      <c r="H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2.75" customHeight="1">
      <c r="A642" s="1"/>
      <c r="B642" s="1"/>
      <c r="C642" s="1"/>
      <c r="D642" s="1"/>
      <c r="E642" s="1"/>
      <c r="F642" s="1"/>
      <c r="G642" s="1"/>
      <c r="H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2.75" customHeight="1">
      <c r="A643" s="1"/>
      <c r="B643" s="1"/>
      <c r="C643" s="1"/>
      <c r="D643" s="1"/>
      <c r="E643" s="1"/>
      <c r="F643" s="1"/>
      <c r="G643" s="1"/>
      <c r="H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2.75" customHeight="1">
      <c r="A644" s="1"/>
      <c r="B644" s="1"/>
      <c r="C644" s="1"/>
      <c r="D644" s="1"/>
      <c r="E644" s="1"/>
      <c r="F644" s="1"/>
      <c r="G644" s="1"/>
      <c r="H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2.75" customHeight="1">
      <c r="A645" s="1"/>
      <c r="B645" s="1"/>
      <c r="C645" s="1"/>
      <c r="D645" s="1"/>
      <c r="E645" s="1"/>
      <c r="F645" s="1"/>
      <c r="G645" s="1"/>
      <c r="H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2.75" customHeight="1">
      <c r="A646" s="1"/>
      <c r="B646" s="1"/>
      <c r="C646" s="1"/>
      <c r="D646" s="1"/>
      <c r="E646" s="1"/>
      <c r="F646" s="1"/>
      <c r="G646" s="1"/>
      <c r="H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2.75" customHeight="1">
      <c r="A647" s="1"/>
      <c r="B647" s="1"/>
      <c r="C647" s="1"/>
      <c r="D647" s="1"/>
      <c r="E647" s="1"/>
      <c r="F647" s="1"/>
      <c r="G647" s="1"/>
      <c r="H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2.75" customHeight="1">
      <c r="A648" s="1"/>
      <c r="B648" s="1"/>
      <c r="C648" s="1"/>
      <c r="D648" s="1"/>
      <c r="E648" s="1"/>
      <c r="F648" s="1"/>
      <c r="G648" s="1"/>
      <c r="H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2.75" customHeight="1">
      <c r="A649" s="1"/>
      <c r="B649" s="1"/>
      <c r="C649" s="1"/>
      <c r="D649" s="1"/>
      <c r="E649" s="1"/>
      <c r="F649" s="1"/>
      <c r="G649" s="1"/>
      <c r="H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2.75" customHeight="1">
      <c r="A650" s="1"/>
      <c r="B650" s="1"/>
      <c r="C650" s="1"/>
      <c r="D650" s="1"/>
      <c r="E650" s="1"/>
      <c r="F650" s="1"/>
      <c r="G650" s="1"/>
      <c r="H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2.75" customHeight="1">
      <c r="A651" s="1"/>
      <c r="B651" s="1"/>
      <c r="C651" s="1"/>
      <c r="D651" s="1"/>
      <c r="E651" s="1"/>
      <c r="F651" s="1"/>
      <c r="G651" s="1"/>
      <c r="H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2.75" customHeight="1">
      <c r="A652" s="1"/>
      <c r="B652" s="1"/>
      <c r="C652" s="1"/>
      <c r="D652" s="1"/>
      <c r="E652" s="1"/>
      <c r="F652" s="1"/>
      <c r="G652" s="1"/>
      <c r="H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2.75" customHeight="1">
      <c r="A653" s="1"/>
      <c r="B653" s="1"/>
      <c r="C653" s="1"/>
      <c r="D653" s="1"/>
      <c r="E653" s="1"/>
      <c r="F653" s="1"/>
      <c r="G653" s="1"/>
      <c r="H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2.75" customHeight="1">
      <c r="A654" s="1"/>
      <c r="B654" s="1"/>
      <c r="C654" s="1"/>
      <c r="D654" s="1"/>
      <c r="E654" s="1"/>
      <c r="F654" s="1"/>
      <c r="G654" s="1"/>
      <c r="H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2.75" customHeight="1">
      <c r="A655" s="1"/>
      <c r="B655" s="1"/>
      <c r="C655" s="1"/>
      <c r="D655" s="1"/>
      <c r="E655" s="1"/>
      <c r="F655" s="1"/>
      <c r="G655" s="1"/>
      <c r="H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2.75" customHeight="1">
      <c r="A656" s="1"/>
      <c r="B656" s="1"/>
      <c r="C656" s="1"/>
      <c r="D656" s="1"/>
      <c r="E656" s="1"/>
      <c r="F656" s="1"/>
      <c r="G656" s="1"/>
      <c r="H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2.75" customHeight="1">
      <c r="A657" s="1"/>
      <c r="B657" s="1"/>
      <c r="C657" s="1"/>
      <c r="D657" s="1"/>
      <c r="E657" s="1"/>
      <c r="F657" s="1"/>
      <c r="G657" s="1"/>
      <c r="H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2.75" customHeight="1">
      <c r="A658" s="1"/>
      <c r="B658" s="1"/>
      <c r="C658" s="1"/>
      <c r="D658" s="1"/>
      <c r="E658" s="1"/>
      <c r="F658" s="1"/>
      <c r="G658" s="1"/>
      <c r="H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2.75" customHeight="1">
      <c r="A659" s="1"/>
      <c r="B659" s="1"/>
      <c r="C659" s="1"/>
      <c r="D659" s="1"/>
      <c r="E659" s="1"/>
      <c r="F659" s="1"/>
      <c r="G659" s="1"/>
      <c r="H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2.75" customHeight="1">
      <c r="A660" s="1"/>
      <c r="B660" s="1"/>
      <c r="C660" s="1"/>
      <c r="D660" s="1"/>
      <c r="E660" s="1"/>
      <c r="F660" s="1"/>
      <c r="G660" s="1"/>
      <c r="H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2.75" customHeight="1">
      <c r="A661" s="1"/>
      <c r="B661" s="1"/>
      <c r="C661" s="1"/>
      <c r="D661" s="1"/>
      <c r="E661" s="1"/>
      <c r="F661" s="1"/>
      <c r="G661" s="1"/>
      <c r="H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2.75" customHeight="1">
      <c r="A662" s="1"/>
      <c r="B662" s="1"/>
      <c r="C662" s="1"/>
      <c r="D662" s="1"/>
      <c r="E662" s="1"/>
      <c r="F662" s="1"/>
      <c r="G662" s="1"/>
      <c r="H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2.75" customHeight="1">
      <c r="A663" s="1"/>
      <c r="B663" s="1"/>
      <c r="C663" s="1"/>
      <c r="D663" s="1"/>
      <c r="E663" s="1"/>
      <c r="F663" s="1"/>
      <c r="G663" s="1"/>
      <c r="H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2.75" customHeight="1">
      <c r="A664" s="1"/>
      <c r="B664" s="1"/>
      <c r="C664" s="1"/>
      <c r="D664" s="1"/>
      <c r="E664" s="1"/>
      <c r="F664" s="1"/>
      <c r="G664" s="1"/>
      <c r="H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2.75" customHeight="1">
      <c r="A665" s="1"/>
      <c r="B665" s="1"/>
      <c r="C665" s="1"/>
      <c r="D665" s="1"/>
      <c r="E665" s="1"/>
      <c r="F665" s="1"/>
      <c r="G665" s="1"/>
      <c r="H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2.75" customHeight="1">
      <c r="A666" s="1"/>
      <c r="B666" s="1"/>
      <c r="C666" s="1"/>
      <c r="D666" s="1"/>
      <c r="E666" s="1"/>
      <c r="F666" s="1"/>
      <c r="G666" s="1"/>
      <c r="H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2.75" customHeight="1">
      <c r="A667" s="1"/>
      <c r="B667" s="1"/>
      <c r="C667" s="1"/>
      <c r="D667" s="1"/>
      <c r="E667" s="1"/>
      <c r="F667" s="1"/>
      <c r="G667" s="1"/>
      <c r="H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2.75" customHeight="1">
      <c r="A668" s="1"/>
      <c r="B668" s="1"/>
      <c r="C668" s="1"/>
      <c r="D668" s="1"/>
      <c r="E668" s="1"/>
      <c r="F668" s="1"/>
      <c r="G668" s="1"/>
      <c r="H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2.75" customHeight="1">
      <c r="A669" s="1"/>
      <c r="B669" s="1"/>
      <c r="C669" s="1"/>
      <c r="D669" s="1"/>
      <c r="E669" s="1"/>
      <c r="F669" s="1"/>
      <c r="G669" s="1"/>
      <c r="H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2.75" customHeight="1">
      <c r="A670" s="1"/>
      <c r="B670" s="1"/>
      <c r="C670" s="1"/>
      <c r="D670" s="1"/>
      <c r="E670" s="1"/>
      <c r="F670" s="1"/>
      <c r="G670" s="1"/>
      <c r="H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2.75" customHeight="1">
      <c r="A671" s="1"/>
      <c r="B671" s="1"/>
      <c r="C671" s="1"/>
      <c r="D671" s="1"/>
      <c r="E671" s="1"/>
      <c r="F671" s="1"/>
      <c r="G671" s="1"/>
      <c r="H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2.75" customHeight="1">
      <c r="A672" s="1"/>
      <c r="B672" s="1"/>
      <c r="C672" s="1"/>
      <c r="D672" s="1"/>
      <c r="E672" s="1"/>
      <c r="F672" s="1"/>
      <c r="G672" s="1"/>
      <c r="H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2.75" customHeight="1">
      <c r="A673" s="1"/>
      <c r="B673" s="1"/>
      <c r="C673" s="1"/>
      <c r="D673" s="1"/>
      <c r="E673" s="1"/>
      <c r="F673" s="1"/>
      <c r="G673" s="1"/>
      <c r="H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2.75" customHeight="1">
      <c r="A674" s="1"/>
      <c r="B674" s="1"/>
      <c r="C674" s="1"/>
      <c r="D674" s="1"/>
      <c r="E674" s="1"/>
      <c r="F674" s="1"/>
      <c r="G674" s="1"/>
      <c r="H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2.75" customHeight="1">
      <c r="A675" s="1"/>
      <c r="B675" s="1"/>
      <c r="C675" s="1"/>
      <c r="D675" s="1"/>
      <c r="E675" s="1"/>
      <c r="F675" s="1"/>
      <c r="G675" s="1"/>
      <c r="H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2.75" customHeight="1">
      <c r="A676" s="1"/>
      <c r="B676" s="1"/>
      <c r="C676" s="1"/>
      <c r="D676" s="1"/>
      <c r="E676" s="1"/>
      <c r="F676" s="1"/>
      <c r="G676" s="1"/>
      <c r="H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2.75" customHeight="1">
      <c r="A677" s="1"/>
      <c r="B677" s="1"/>
      <c r="C677" s="1"/>
      <c r="D677" s="1"/>
      <c r="E677" s="1"/>
      <c r="F677" s="1"/>
      <c r="G677" s="1"/>
      <c r="H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2.75" customHeight="1">
      <c r="A678" s="1"/>
      <c r="B678" s="1"/>
      <c r="C678" s="1"/>
      <c r="D678" s="1"/>
      <c r="E678" s="1"/>
      <c r="F678" s="1"/>
      <c r="G678" s="1"/>
      <c r="H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2.75" customHeight="1">
      <c r="A679" s="1"/>
      <c r="B679" s="1"/>
      <c r="C679" s="1"/>
      <c r="D679" s="1"/>
      <c r="E679" s="1"/>
      <c r="F679" s="1"/>
      <c r="G679" s="1"/>
      <c r="H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2.75" customHeight="1">
      <c r="A680" s="1"/>
      <c r="B680" s="1"/>
      <c r="C680" s="1"/>
      <c r="D680" s="1"/>
      <c r="E680" s="1"/>
      <c r="F680" s="1"/>
      <c r="G680" s="1"/>
      <c r="H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2.75" customHeight="1">
      <c r="A681" s="1"/>
      <c r="B681" s="1"/>
      <c r="C681" s="1"/>
      <c r="D681" s="1"/>
      <c r="E681" s="1"/>
      <c r="F681" s="1"/>
      <c r="G681" s="1"/>
      <c r="H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2.75" customHeight="1">
      <c r="A682" s="1"/>
      <c r="B682" s="1"/>
      <c r="C682" s="1"/>
      <c r="D682" s="1"/>
      <c r="E682" s="1"/>
      <c r="F682" s="1"/>
      <c r="G682" s="1"/>
      <c r="H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2.75" customHeight="1">
      <c r="A683" s="1"/>
      <c r="B683" s="1"/>
      <c r="C683" s="1"/>
      <c r="D683" s="1"/>
      <c r="E683" s="1"/>
      <c r="F683" s="1"/>
      <c r="G683" s="1"/>
      <c r="H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2.75" customHeight="1">
      <c r="A684" s="1"/>
      <c r="B684" s="1"/>
      <c r="C684" s="1"/>
      <c r="D684" s="1"/>
      <c r="E684" s="1"/>
      <c r="F684" s="1"/>
      <c r="G684" s="1"/>
      <c r="H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2.75" customHeight="1">
      <c r="A685" s="1"/>
      <c r="B685" s="1"/>
      <c r="C685" s="1"/>
      <c r="D685" s="1"/>
      <c r="E685" s="1"/>
      <c r="F685" s="1"/>
      <c r="G685" s="1"/>
      <c r="H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2.75" customHeight="1">
      <c r="A686" s="1"/>
      <c r="B686" s="1"/>
      <c r="C686" s="1"/>
      <c r="D686" s="1"/>
      <c r="E686" s="1"/>
      <c r="F686" s="1"/>
      <c r="G686" s="1"/>
      <c r="H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2.75" customHeight="1">
      <c r="A687" s="1"/>
      <c r="B687" s="1"/>
      <c r="C687" s="1"/>
      <c r="D687" s="1"/>
      <c r="E687" s="1"/>
      <c r="F687" s="1"/>
      <c r="G687" s="1"/>
      <c r="H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2.75" customHeight="1">
      <c r="A688" s="1"/>
      <c r="B688" s="1"/>
      <c r="C688" s="1"/>
      <c r="D688" s="1"/>
      <c r="E688" s="1"/>
      <c r="F688" s="1"/>
      <c r="G688" s="1"/>
      <c r="H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2.75" customHeight="1">
      <c r="A689" s="1"/>
      <c r="B689" s="1"/>
      <c r="C689" s="1"/>
      <c r="D689" s="1"/>
      <c r="E689" s="1"/>
      <c r="F689" s="1"/>
      <c r="G689" s="1"/>
      <c r="H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2.75" customHeight="1">
      <c r="A690" s="1"/>
      <c r="B690" s="1"/>
      <c r="C690" s="1"/>
      <c r="D690" s="1"/>
      <c r="E690" s="1"/>
      <c r="F690" s="1"/>
      <c r="G690" s="1"/>
      <c r="H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2.75" customHeight="1">
      <c r="A691" s="1"/>
      <c r="B691" s="1"/>
      <c r="C691" s="1"/>
      <c r="D691" s="1"/>
      <c r="E691" s="1"/>
      <c r="F691" s="1"/>
      <c r="G691" s="1"/>
      <c r="H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2.75" customHeight="1">
      <c r="A692" s="1"/>
      <c r="B692" s="1"/>
      <c r="C692" s="1"/>
      <c r="D692" s="1"/>
      <c r="E692" s="1"/>
      <c r="F692" s="1"/>
      <c r="G692" s="1"/>
      <c r="H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2.75" customHeight="1">
      <c r="A693" s="1"/>
      <c r="B693" s="1"/>
      <c r="C693" s="1"/>
      <c r="D693" s="1"/>
      <c r="E693" s="1"/>
      <c r="F693" s="1"/>
      <c r="G693" s="1"/>
      <c r="H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2.75" customHeight="1">
      <c r="A694" s="1"/>
      <c r="B694" s="1"/>
      <c r="C694" s="1"/>
      <c r="D694" s="1"/>
      <c r="E694" s="1"/>
      <c r="F694" s="1"/>
      <c r="G694" s="1"/>
      <c r="H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2.75" customHeight="1">
      <c r="A695" s="1"/>
      <c r="B695" s="1"/>
      <c r="C695" s="1"/>
      <c r="D695" s="1"/>
      <c r="E695" s="1"/>
      <c r="F695" s="1"/>
      <c r="G695" s="1"/>
      <c r="H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2.75" customHeight="1">
      <c r="A696" s="1"/>
      <c r="B696" s="1"/>
      <c r="C696" s="1"/>
      <c r="D696" s="1"/>
      <c r="E696" s="1"/>
      <c r="F696" s="1"/>
      <c r="G696" s="1"/>
      <c r="H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2.75" customHeight="1">
      <c r="A697" s="1"/>
      <c r="B697" s="1"/>
      <c r="C697" s="1"/>
      <c r="D697" s="1"/>
      <c r="E697" s="1"/>
      <c r="F697" s="1"/>
      <c r="G697" s="1"/>
      <c r="H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2.75" customHeight="1">
      <c r="A698" s="1"/>
      <c r="B698" s="1"/>
      <c r="C698" s="1"/>
      <c r="D698" s="1"/>
      <c r="E698" s="1"/>
      <c r="F698" s="1"/>
      <c r="G698" s="1"/>
      <c r="H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2.75" customHeight="1">
      <c r="A699" s="1"/>
      <c r="B699" s="1"/>
      <c r="C699" s="1"/>
      <c r="D699" s="1"/>
      <c r="E699" s="1"/>
      <c r="F699" s="1"/>
      <c r="G699" s="1"/>
      <c r="H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2.75" customHeight="1">
      <c r="A700" s="1"/>
      <c r="B700" s="1"/>
      <c r="C700" s="1"/>
      <c r="D700" s="1"/>
      <c r="E700" s="1"/>
      <c r="F700" s="1"/>
      <c r="G700" s="1"/>
      <c r="H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2.75" customHeight="1">
      <c r="A701" s="1"/>
      <c r="B701" s="1"/>
      <c r="C701" s="1"/>
      <c r="D701" s="1"/>
      <c r="E701" s="1"/>
      <c r="F701" s="1"/>
      <c r="G701" s="1"/>
      <c r="H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2.75" customHeight="1">
      <c r="A702" s="1"/>
      <c r="B702" s="1"/>
      <c r="C702" s="1"/>
      <c r="D702" s="1"/>
      <c r="E702" s="1"/>
      <c r="F702" s="1"/>
      <c r="G702" s="1"/>
      <c r="H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2.75" customHeight="1">
      <c r="A703" s="1"/>
      <c r="B703" s="1"/>
      <c r="C703" s="1"/>
      <c r="D703" s="1"/>
      <c r="E703" s="1"/>
      <c r="F703" s="1"/>
      <c r="G703" s="1"/>
      <c r="H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2.75" customHeight="1">
      <c r="A704" s="1"/>
      <c r="B704" s="1"/>
      <c r="C704" s="1"/>
      <c r="D704" s="1"/>
      <c r="E704" s="1"/>
      <c r="F704" s="1"/>
      <c r="G704" s="1"/>
      <c r="H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2.75" customHeight="1">
      <c r="A705" s="1"/>
      <c r="B705" s="1"/>
      <c r="C705" s="1"/>
      <c r="D705" s="1"/>
      <c r="E705" s="1"/>
      <c r="F705" s="1"/>
      <c r="G705" s="1"/>
      <c r="H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2.75" customHeight="1">
      <c r="A706" s="1"/>
      <c r="B706" s="1"/>
      <c r="C706" s="1"/>
      <c r="D706" s="1"/>
      <c r="E706" s="1"/>
      <c r="F706" s="1"/>
      <c r="G706" s="1"/>
      <c r="H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2.75" customHeight="1">
      <c r="A707" s="1"/>
      <c r="B707" s="1"/>
      <c r="C707" s="1"/>
      <c r="D707" s="1"/>
      <c r="E707" s="1"/>
      <c r="F707" s="1"/>
      <c r="G707" s="1"/>
      <c r="H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2.75" customHeight="1">
      <c r="A708" s="1"/>
      <c r="B708" s="1"/>
      <c r="C708" s="1"/>
      <c r="D708" s="1"/>
      <c r="E708" s="1"/>
      <c r="F708" s="1"/>
      <c r="G708" s="1"/>
      <c r="H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2.75" customHeight="1">
      <c r="A709" s="1"/>
      <c r="B709" s="1"/>
      <c r="C709" s="1"/>
      <c r="D709" s="1"/>
      <c r="E709" s="1"/>
      <c r="F709" s="1"/>
      <c r="G709" s="1"/>
      <c r="H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2.75" customHeight="1">
      <c r="A710" s="1"/>
      <c r="B710" s="1"/>
      <c r="C710" s="1"/>
      <c r="D710" s="1"/>
      <c r="E710" s="1"/>
      <c r="F710" s="1"/>
      <c r="G710" s="1"/>
      <c r="H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2.75" customHeight="1">
      <c r="A711" s="1"/>
      <c r="B711" s="1"/>
      <c r="C711" s="1"/>
      <c r="D711" s="1"/>
      <c r="E711" s="1"/>
      <c r="F711" s="1"/>
      <c r="G711" s="1"/>
      <c r="H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2.75" customHeight="1">
      <c r="A712" s="1"/>
      <c r="B712" s="1"/>
      <c r="C712" s="1"/>
      <c r="D712" s="1"/>
      <c r="E712" s="1"/>
      <c r="F712" s="1"/>
      <c r="G712" s="1"/>
      <c r="H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2.75" customHeight="1">
      <c r="A713" s="1"/>
      <c r="B713" s="1"/>
      <c r="C713" s="1"/>
      <c r="D713" s="1"/>
      <c r="E713" s="1"/>
      <c r="F713" s="1"/>
      <c r="G713" s="1"/>
      <c r="H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2.75" customHeight="1">
      <c r="A714" s="1"/>
      <c r="B714" s="1"/>
      <c r="C714" s="1"/>
      <c r="D714" s="1"/>
      <c r="E714" s="1"/>
      <c r="F714" s="1"/>
      <c r="G714" s="1"/>
      <c r="H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2.75" customHeight="1">
      <c r="A715" s="1"/>
      <c r="B715" s="1"/>
      <c r="C715" s="1"/>
      <c r="D715" s="1"/>
      <c r="E715" s="1"/>
      <c r="F715" s="1"/>
      <c r="G715" s="1"/>
      <c r="H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2.75" customHeight="1">
      <c r="A716" s="1"/>
      <c r="B716" s="1"/>
      <c r="C716" s="1"/>
      <c r="D716" s="1"/>
      <c r="E716" s="1"/>
      <c r="F716" s="1"/>
      <c r="G716" s="1"/>
      <c r="H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2.75" customHeight="1">
      <c r="A717" s="1"/>
      <c r="B717" s="1"/>
      <c r="C717" s="1"/>
      <c r="D717" s="1"/>
      <c r="E717" s="1"/>
      <c r="F717" s="1"/>
      <c r="G717" s="1"/>
      <c r="H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2.75" customHeight="1">
      <c r="A718" s="1"/>
      <c r="B718" s="1"/>
      <c r="C718" s="1"/>
      <c r="D718" s="1"/>
      <c r="E718" s="1"/>
      <c r="F718" s="1"/>
      <c r="G718" s="1"/>
      <c r="H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2.75" customHeight="1">
      <c r="A719" s="1"/>
      <c r="B719" s="1"/>
      <c r="C719" s="1"/>
      <c r="D719" s="1"/>
      <c r="E719" s="1"/>
      <c r="F719" s="1"/>
      <c r="G719" s="1"/>
      <c r="H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2.75" customHeight="1">
      <c r="A720" s="1"/>
      <c r="B720" s="1"/>
      <c r="C720" s="1"/>
      <c r="D720" s="1"/>
      <c r="E720" s="1"/>
      <c r="F720" s="1"/>
      <c r="G720" s="1"/>
      <c r="H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2.75" customHeight="1">
      <c r="A721" s="1"/>
      <c r="B721" s="1"/>
      <c r="C721" s="1"/>
      <c r="D721" s="1"/>
      <c r="E721" s="1"/>
      <c r="F721" s="1"/>
      <c r="G721" s="1"/>
      <c r="H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2.75" customHeight="1">
      <c r="A722" s="1"/>
      <c r="B722" s="1"/>
      <c r="C722" s="1"/>
      <c r="D722" s="1"/>
      <c r="E722" s="1"/>
      <c r="F722" s="1"/>
      <c r="G722" s="1"/>
      <c r="H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2.75" customHeight="1">
      <c r="A723" s="1"/>
      <c r="B723" s="1"/>
      <c r="C723" s="1"/>
      <c r="D723" s="1"/>
      <c r="E723" s="1"/>
      <c r="F723" s="1"/>
      <c r="G723" s="1"/>
      <c r="H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2.75" customHeight="1">
      <c r="A724" s="1"/>
      <c r="B724" s="1"/>
      <c r="C724" s="1"/>
      <c r="D724" s="1"/>
      <c r="E724" s="1"/>
      <c r="F724" s="1"/>
      <c r="G724" s="1"/>
      <c r="H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2.75" customHeight="1">
      <c r="A725" s="1"/>
      <c r="B725" s="1"/>
      <c r="C725" s="1"/>
      <c r="D725" s="1"/>
      <c r="E725" s="1"/>
      <c r="F725" s="1"/>
      <c r="G725" s="1"/>
      <c r="H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2.75" customHeight="1">
      <c r="A726" s="1"/>
      <c r="B726" s="1"/>
      <c r="C726" s="1"/>
      <c r="D726" s="1"/>
      <c r="E726" s="1"/>
      <c r="F726" s="1"/>
      <c r="G726" s="1"/>
      <c r="H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2.75" customHeight="1">
      <c r="A727" s="1"/>
      <c r="B727" s="1"/>
      <c r="C727" s="1"/>
      <c r="D727" s="1"/>
      <c r="E727" s="1"/>
      <c r="F727" s="1"/>
      <c r="G727" s="1"/>
      <c r="H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2.75" customHeight="1">
      <c r="A728" s="1"/>
      <c r="B728" s="1"/>
      <c r="C728" s="1"/>
      <c r="D728" s="1"/>
      <c r="E728" s="1"/>
      <c r="F728" s="1"/>
      <c r="G728" s="1"/>
      <c r="H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2.75" customHeight="1">
      <c r="A729" s="1"/>
      <c r="B729" s="1"/>
      <c r="C729" s="1"/>
      <c r="D729" s="1"/>
      <c r="E729" s="1"/>
      <c r="F729" s="1"/>
      <c r="G729" s="1"/>
      <c r="H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2.75" customHeight="1">
      <c r="A730" s="1"/>
      <c r="B730" s="1"/>
      <c r="C730" s="1"/>
      <c r="D730" s="1"/>
      <c r="E730" s="1"/>
      <c r="F730" s="1"/>
      <c r="G730" s="1"/>
      <c r="H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2.75" customHeight="1">
      <c r="A731" s="1"/>
      <c r="B731" s="1"/>
      <c r="C731" s="1"/>
      <c r="D731" s="1"/>
      <c r="E731" s="1"/>
      <c r="F731" s="1"/>
      <c r="G731" s="1"/>
      <c r="H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2.75" customHeight="1">
      <c r="A732" s="1"/>
      <c r="B732" s="1"/>
      <c r="C732" s="1"/>
      <c r="D732" s="1"/>
      <c r="E732" s="1"/>
      <c r="F732" s="1"/>
      <c r="G732" s="1"/>
      <c r="H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2.75" customHeight="1">
      <c r="A733" s="1"/>
      <c r="B733" s="1"/>
      <c r="C733" s="1"/>
      <c r="D733" s="1"/>
      <c r="E733" s="1"/>
      <c r="F733" s="1"/>
      <c r="G733" s="1"/>
      <c r="H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2.75" customHeight="1">
      <c r="A734" s="1"/>
      <c r="B734" s="1"/>
      <c r="C734" s="1"/>
      <c r="D734" s="1"/>
      <c r="E734" s="1"/>
      <c r="F734" s="1"/>
      <c r="G734" s="1"/>
      <c r="H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2.75" customHeight="1">
      <c r="A735" s="1"/>
      <c r="B735" s="1"/>
      <c r="C735" s="1"/>
      <c r="D735" s="1"/>
      <c r="E735" s="1"/>
      <c r="F735" s="1"/>
      <c r="G735" s="1"/>
      <c r="H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2.75" customHeight="1">
      <c r="A736" s="1"/>
      <c r="B736" s="1"/>
      <c r="C736" s="1"/>
      <c r="D736" s="1"/>
      <c r="E736" s="1"/>
      <c r="F736" s="1"/>
      <c r="G736" s="1"/>
      <c r="H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2.75" customHeight="1">
      <c r="A737" s="1"/>
      <c r="B737" s="1"/>
      <c r="C737" s="1"/>
      <c r="D737" s="1"/>
      <c r="E737" s="1"/>
      <c r="F737" s="1"/>
      <c r="G737" s="1"/>
      <c r="H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2.75" customHeight="1">
      <c r="A738" s="1"/>
      <c r="B738" s="1"/>
      <c r="C738" s="1"/>
      <c r="D738" s="1"/>
      <c r="E738" s="1"/>
      <c r="F738" s="1"/>
      <c r="G738" s="1"/>
      <c r="H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2.75" customHeight="1">
      <c r="A739" s="1"/>
      <c r="B739" s="1"/>
      <c r="C739" s="1"/>
      <c r="D739" s="1"/>
      <c r="E739" s="1"/>
      <c r="F739" s="1"/>
      <c r="G739" s="1"/>
      <c r="H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2.75" customHeight="1">
      <c r="A740" s="1"/>
      <c r="B740" s="1"/>
      <c r="C740" s="1"/>
      <c r="D740" s="1"/>
      <c r="E740" s="1"/>
      <c r="F740" s="1"/>
      <c r="G740" s="1"/>
      <c r="H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2.75" customHeight="1">
      <c r="A741" s="1"/>
      <c r="B741" s="1"/>
      <c r="C741" s="1"/>
      <c r="D741" s="1"/>
      <c r="E741" s="1"/>
      <c r="F741" s="1"/>
      <c r="G741" s="1"/>
      <c r="H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2.75" customHeight="1">
      <c r="A742" s="1"/>
      <c r="B742" s="1"/>
      <c r="C742" s="1"/>
      <c r="D742" s="1"/>
      <c r="E742" s="1"/>
      <c r="F742" s="1"/>
      <c r="G742" s="1"/>
      <c r="H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2.75" customHeight="1">
      <c r="A743" s="1"/>
      <c r="B743" s="1"/>
      <c r="C743" s="1"/>
      <c r="D743" s="1"/>
      <c r="E743" s="1"/>
      <c r="F743" s="1"/>
      <c r="G743" s="1"/>
      <c r="H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2.75" customHeight="1">
      <c r="A744" s="1"/>
      <c r="B744" s="1"/>
      <c r="C744" s="1"/>
      <c r="D744" s="1"/>
      <c r="E744" s="1"/>
      <c r="F744" s="1"/>
      <c r="G744" s="1"/>
      <c r="H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2.75" customHeight="1">
      <c r="A745" s="1"/>
      <c r="B745" s="1"/>
      <c r="C745" s="1"/>
      <c r="D745" s="1"/>
      <c r="E745" s="1"/>
      <c r="F745" s="1"/>
      <c r="G745" s="1"/>
      <c r="H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2.75" customHeight="1">
      <c r="A746" s="1"/>
      <c r="B746" s="1"/>
      <c r="C746" s="1"/>
      <c r="D746" s="1"/>
      <c r="E746" s="1"/>
      <c r="F746" s="1"/>
      <c r="G746" s="1"/>
      <c r="H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2.75" customHeight="1">
      <c r="A747" s="1"/>
      <c r="B747" s="1"/>
      <c r="C747" s="1"/>
      <c r="D747" s="1"/>
      <c r="E747" s="1"/>
      <c r="F747" s="1"/>
      <c r="G747" s="1"/>
      <c r="H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2.75" customHeight="1">
      <c r="A748" s="1"/>
      <c r="B748" s="1"/>
      <c r="C748" s="1"/>
      <c r="D748" s="1"/>
      <c r="E748" s="1"/>
      <c r="F748" s="1"/>
      <c r="G748" s="1"/>
      <c r="H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2.75" customHeight="1">
      <c r="A749" s="1"/>
      <c r="B749" s="1"/>
      <c r="C749" s="1"/>
      <c r="D749" s="1"/>
      <c r="E749" s="1"/>
      <c r="F749" s="1"/>
      <c r="G749" s="1"/>
      <c r="H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2.75" customHeight="1">
      <c r="A750" s="1"/>
      <c r="B750" s="1"/>
      <c r="C750" s="1"/>
      <c r="D750" s="1"/>
      <c r="E750" s="1"/>
      <c r="F750" s="1"/>
      <c r="G750" s="1"/>
      <c r="H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2.75" customHeight="1">
      <c r="A751" s="1"/>
      <c r="B751" s="1"/>
      <c r="C751" s="1"/>
      <c r="D751" s="1"/>
      <c r="E751" s="1"/>
      <c r="F751" s="1"/>
      <c r="G751" s="1"/>
      <c r="H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2.75" customHeight="1">
      <c r="A752" s="1"/>
      <c r="B752" s="1"/>
      <c r="C752" s="1"/>
      <c r="D752" s="1"/>
      <c r="E752" s="1"/>
      <c r="F752" s="1"/>
      <c r="G752" s="1"/>
      <c r="H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2.75" customHeight="1">
      <c r="A753" s="1"/>
      <c r="B753" s="1"/>
      <c r="C753" s="1"/>
      <c r="D753" s="1"/>
      <c r="E753" s="1"/>
      <c r="F753" s="1"/>
      <c r="G753" s="1"/>
      <c r="H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2.75" customHeight="1">
      <c r="A754" s="1"/>
      <c r="B754" s="1"/>
      <c r="C754" s="1"/>
      <c r="D754" s="1"/>
      <c r="E754" s="1"/>
      <c r="F754" s="1"/>
      <c r="G754" s="1"/>
      <c r="H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2.75" customHeight="1">
      <c r="A755" s="1"/>
      <c r="B755" s="1"/>
      <c r="C755" s="1"/>
      <c r="D755" s="1"/>
      <c r="E755" s="1"/>
      <c r="F755" s="1"/>
      <c r="G755" s="1"/>
      <c r="H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2.75" customHeight="1">
      <c r="A756" s="1"/>
      <c r="B756" s="1"/>
      <c r="C756" s="1"/>
      <c r="D756" s="1"/>
      <c r="E756" s="1"/>
      <c r="F756" s="1"/>
      <c r="G756" s="1"/>
      <c r="H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2.75" customHeight="1">
      <c r="A757" s="1"/>
      <c r="B757" s="1"/>
      <c r="C757" s="1"/>
      <c r="D757" s="1"/>
      <c r="E757" s="1"/>
      <c r="F757" s="1"/>
      <c r="G757" s="1"/>
      <c r="H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2.75" customHeight="1">
      <c r="A758" s="1"/>
      <c r="B758" s="1"/>
      <c r="C758" s="1"/>
      <c r="D758" s="1"/>
      <c r="E758" s="1"/>
      <c r="F758" s="1"/>
      <c r="G758" s="1"/>
      <c r="H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2.75" customHeight="1">
      <c r="A759" s="1"/>
      <c r="B759" s="1"/>
      <c r="C759" s="1"/>
      <c r="D759" s="1"/>
      <c r="E759" s="1"/>
      <c r="F759" s="1"/>
      <c r="G759" s="1"/>
      <c r="H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2.75" customHeight="1">
      <c r="A760" s="1"/>
      <c r="B760" s="1"/>
      <c r="C760" s="1"/>
      <c r="D760" s="1"/>
      <c r="E760" s="1"/>
      <c r="F760" s="1"/>
      <c r="G760" s="1"/>
      <c r="H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2.75" customHeight="1">
      <c r="A761" s="1"/>
      <c r="B761" s="1"/>
      <c r="C761" s="1"/>
      <c r="D761" s="1"/>
      <c r="E761" s="1"/>
      <c r="F761" s="1"/>
      <c r="G761" s="1"/>
      <c r="H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2.75" customHeight="1">
      <c r="A762" s="1"/>
      <c r="B762" s="1"/>
      <c r="C762" s="1"/>
      <c r="D762" s="1"/>
      <c r="E762" s="1"/>
      <c r="F762" s="1"/>
      <c r="G762" s="1"/>
      <c r="H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2.75" customHeight="1">
      <c r="A763" s="1"/>
      <c r="B763" s="1"/>
      <c r="C763" s="1"/>
      <c r="D763" s="1"/>
      <c r="E763" s="1"/>
      <c r="F763" s="1"/>
      <c r="G763" s="1"/>
      <c r="H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2.75" customHeight="1">
      <c r="A764" s="1"/>
      <c r="B764" s="1"/>
      <c r="C764" s="1"/>
      <c r="D764" s="1"/>
      <c r="E764" s="1"/>
      <c r="F764" s="1"/>
      <c r="G764" s="1"/>
      <c r="H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2.75" customHeight="1">
      <c r="A765" s="1"/>
      <c r="B765" s="1"/>
      <c r="C765" s="1"/>
      <c r="D765" s="1"/>
      <c r="E765" s="1"/>
      <c r="F765" s="1"/>
      <c r="G765" s="1"/>
      <c r="H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2.75" customHeight="1">
      <c r="A766" s="1"/>
      <c r="B766" s="1"/>
      <c r="C766" s="1"/>
      <c r="D766" s="1"/>
      <c r="E766" s="1"/>
      <c r="F766" s="1"/>
      <c r="G766" s="1"/>
      <c r="H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2.75" customHeight="1">
      <c r="A767" s="1"/>
      <c r="B767" s="1"/>
      <c r="C767" s="1"/>
      <c r="D767" s="1"/>
      <c r="E767" s="1"/>
      <c r="F767" s="1"/>
      <c r="G767" s="1"/>
      <c r="H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2.75" customHeight="1">
      <c r="A768" s="1"/>
      <c r="B768" s="1"/>
      <c r="C768" s="1"/>
      <c r="D768" s="1"/>
      <c r="E768" s="1"/>
      <c r="F768" s="1"/>
      <c r="G768" s="1"/>
      <c r="H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2.75" customHeight="1">
      <c r="A769" s="1"/>
      <c r="B769" s="1"/>
      <c r="C769" s="1"/>
      <c r="D769" s="1"/>
      <c r="E769" s="1"/>
      <c r="F769" s="1"/>
      <c r="G769" s="1"/>
      <c r="H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2.75" customHeight="1">
      <c r="A770" s="1"/>
      <c r="B770" s="1"/>
      <c r="C770" s="1"/>
      <c r="D770" s="1"/>
      <c r="E770" s="1"/>
      <c r="F770" s="1"/>
      <c r="G770" s="1"/>
      <c r="H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2.75" customHeight="1">
      <c r="A771" s="1"/>
      <c r="B771" s="1"/>
      <c r="C771" s="1"/>
      <c r="D771" s="1"/>
      <c r="E771" s="1"/>
      <c r="F771" s="1"/>
      <c r="G771" s="1"/>
      <c r="H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2.75" customHeight="1">
      <c r="A772" s="1"/>
      <c r="B772" s="1"/>
      <c r="C772" s="1"/>
      <c r="D772" s="1"/>
      <c r="E772" s="1"/>
      <c r="F772" s="1"/>
      <c r="G772" s="1"/>
      <c r="H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2.75" customHeight="1">
      <c r="A773" s="1"/>
      <c r="B773" s="1"/>
      <c r="C773" s="1"/>
      <c r="D773" s="1"/>
      <c r="E773" s="1"/>
      <c r="F773" s="1"/>
      <c r="G773" s="1"/>
      <c r="H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2.75" customHeight="1">
      <c r="A774" s="1"/>
      <c r="B774" s="1"/>
      <c r="C774" s="1"/>
      <c r="D774" s="1"/>
      <c r="E774" s="1"/>
      <c r="F774" s="1"/>
      <c r="G774" s="1"/>
      <c r="H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2.75" customHeight="1">
      <c r="A775" s="1"/>
      <c r="B775" s="1"/>
      <c r="C775" s="1"/>
      <c r="D775" s="1"/>
      <c r="E775" s="1"/>
      <c r="F775" s="1"/>
      <c r="G775" s="1"/>
      <c r="H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2.75" customHeight="1">
      <c r="A776" s="1"/>
      <c r="B776" s="1"/>
      <c r="C776" s="1"/>
      <c r="D776" s="1"/>
      <c r="E776" s="1"/>
      <c r="F776" s="1"/>
      <c r="G776" s="1"/>
      <c r="H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2.75" customHeight="1">
      <c r="A777" s="1"/>
      <c r="B777" s="1"/>
      <c r="C777" s="1"/>
      <c r="D777" s="1"/>
      <c r="E777" s="1"/>
      <c r="F777" s="1"/>
      <c r="G777" s="1"/>
      <c r="H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2.75" customHeight="1">
      <c r="A778" s="1"/>
      <c r="B778" s="1"/>
      <c r="C778" s="1"/>
      <c r="D778" s="1"/>
      <c r="E778" s="1"/>
      <c r="F778" s="1"/>
      <c r="G778" s="1"/>
      <c r="H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2.75" customHeight="1">
      <c r="A779" s="1"/>
      <c r="B779" s="1"/>
      <c r="C779" s="1"/>
      <c r="D779" s="1"/>
      <c r="E779" s="1"/>
      <c r="F779" s="1"/>
      <c r="G779" s="1"/>
      <c r="H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2.75" customHeight="1">
      <c r="A780" s="1"/>
      <c r="B780" s="1"/>
      <c r="C780" s="1"/>
      <c r="D780" s="1"/>
      <c r="E780" s="1"/>
      <c r="F780" s="1"/>
      <c r="G780" s="1"/>
      <c r="H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2.75" customHeight="1">
      <c r="A781" s="1"/>
      <c r="B781" s="1"/>
      <c r="C781" s="1"/>
      <c r="D781" s="1"/>
      <c r="E781" s="1"/>
      <c r="F781" s="1"/>
      <c r="G781" s="1"/>
      <c r="H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2.75" customHeight="1">
      <c r="A782" s="1"/>
      <c r="B782" s="1"/>
      <c r="C782" s="1"/>
      <c r="D782" s="1"/>
      <c r="E782" s="1"/>
      <c r="F782" s="1"/>
      <c r="G782" s="1"/>
      <c r="H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2.75" customHeight="1">
      <c r="A783" s="1"/>
      <c r="B783" s="1"/>
      <c r="C783" s="1"/>
      <c r="D783" s="1"/>
      <c r="E783" s="1"/>
      <c r="F783" s="1"/>
      <c r="G783" s="1"/>
      <c r="H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2.75" customHeight="1">
      <c r="A784" s="1"/>
      <c r="B784" s="1"/>
      <c r="C784" s="1"/>
      <c r="D784" s="1"/>
      <c r="E784" s="1"/>
      <c r="F784" s="1"/>
      <c r="G784" s="1"/>
      <c r="H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2.75" customHeight="1">
      <c r="A785" s="1"/>
      <c r="B785" s="1"/>
      <c r="C785" s="1"/>
      <c r="D785" s="1"/>
      <c r="E785" s="1"/>
      <c r="F785" s="1"/>
      <c r="G785" s="1"/>
      <c r="H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2.75" customHeight="1">
      <c r="A786" s="1"/>
      <c r="B786" s="1"/>
      <c r="C786" s="1"/>
      <c r="D786" s="1"/>
      <c r="E786" s="1"/>
      <c r="F786" s="1"/>
      <c r="G786" s="1"/>
      <c r="H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2.75" customHeight="1">
      <c r="A787" s="1"/>
      <c r="B787" s="1"/>
      <c r="C787" s="1"/>
      <c r="D787" s="1"/>
      <c r="E787" s="1"/>
      <c r="F787" s="1"/>
      <c r="G787" s="1"/>
      <c r="H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2.75" customHeight="1">
      <c r="A788" s="1"/>
      <c r="B788" s="1"/>
      <c r="C788" s="1"/>
      <c r="D788" s="1"/>
      <c r="E788" s="1"/>
      <c r="F788" s="1"/>
      <c r="G788" s="1"/>
      <c r="H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2.75" customHeight="1">
      <c r="A789" s="1"/>
      <c r="B789" s="1"/>
      <c r="C789" s="1"/>
      <c r="D789" s="1"/>
      <c r="E789" s="1"/>
      <c r="F789" s="1"/>
      <c r="G789" s="1"/>
      <c r="H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2.75" customHeight="1">
      <c r="A790" s="1"/>
      <c r="B790" s="1"/>
      <c r="C790" s="1"/>
      <c r="D790" s="1"/>
      <c r="E790" s="1"/>
      <c r="F790" s="1"/>
      <c r="G790" s="1"/>
      <c r="H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2.75" customHeight="1">
      <c r="A791" s="1"/>
      <c r="B791" s="1"/>
      <c r="C791" s="1"/>
      <c r="D791" s="1"/>
      <c r="E791" s="1"/>
      <c r="F791" s="1"/>
      <c r="G791" s="1"/>
      <c r="H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2.75" customHeight="1">
      <c r="A792" s="1"/>
      <c r="B792" s="1"/>
      <c r="C792" s="1"/>
      <c r="D792" s="1"/>
      <c r="E792" s="1"/>
      <c r="F792" s="1"/>
      <c r="G792" s="1"/>
      <c r="H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2.75" customHeight="1">
      <c r="A793" s="1"/>
      <c r="B793" s="1"/>
      <c r="C793" s="1"/>
      <c r="D793" s="1"/>
      <c r="E793" s="1"/>
      <c r="F793" s="1"/>
      <c r="G793" s="1"/>
      <c r="H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2.75" customHeight="1">
      <c r="A794" s="1"/>
      <c r="B794" s="1"/>
      <c r="C794" s="1"/>
      <c r="D794" s="1"/>
      <c r="E794" s="1"/>
      <c r="F794" s="1"/>
      <c r="G794" s="1"/>
      <c r="H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2.75" customHeight="1">
      <c r="A795" s="1"/>
      <c r="B795" s="1"/>
      <c r="C795" s="1"/>
      <c r="D795" s="1"/>
      <c r="E795" s="1"/>
      <c r="F795" s="1"/>
      <c r="G795" s="1"/>
      <c r="H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2.75" customHeight="1">
      <c r="A796" s="1"/>
      <c r="B796" s="1"/>
      <c r="C796" s="1"/>
      <c r="D796" s="1"/>
      <c r="E796" s="1"/>
      <c r="F796" s="1"/>
      <c r="G796" s="1"/>
      <c r="H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2.75" customHeight="1">
      <c r="A797" s="1"/>
      <c r="B797" s="1"/>
      <c r="C797" s="1"/>
      <c r="D797" s="1"/>
      <c r="E797" s="1"/>
      <c r="F797" s="1"/>
      <c r="G797" s="1"/>
      <c r="H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2.75" customHeight="1">
      <c r="A798" s="1"/>
      <c r="B798" s="1"/>
      <c r="C798" s="1"/>
      <c r="D798" s="1"/>
      <c r="E798" s="1"/>
      <c r="F798" s="1"/>
      <c r="G798" s="1"/>
      <c r="H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2.75" customHeight="1">
      <c r="A799" s="1"/>
      <c r="B799" s="1"/>
      <c r="C799" s="1"/>
      <c r="D799" s="1"/>
      <c r="E799" s="1"/>
      <c r="F799" s="1"/>
      <c r="G799" s="1"/>
      <c r="H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2.75" customHeight="1">
      <c r="A800" s="1"/>
      <c r="B800" s="1"/>
      <c r="C800" s="1"/>
      <c r="D800" s="1"/>
      <c r="E800" s="1"/>
      <c r="F800" s="1"/>
      <c r="G800" s="1"/>
      <c r="H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2.75" customHeight="1">
      <c r="A801" s="1"/>
      <c r="B801" s="1"/>
      <c r="C801" s="1"/>
      <c r="D801" s="1"/>
      <c r="E801" s="1"/>
      <c r="F801" s="1"/>
      <c r="G801" s="1"/>
      <c r="H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2.75" customHeight="1">
      <c r="A802" s="1"/>
      <c r="B802" s="1"/>
      <c r="C802" s="1"/>
      <c r="D802" s="1"/>
      <c r="E802" s="1"/>
      <c r="F802" s="1"/>
      <c r="G802" s="1"/>
      <c r="H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2.75" customHeight="1">
      <c r="A803" s="1"/>
      <c r="B803" s="1"/>
      <c r="C803" s="1"/>
      <c r="D803" s="1"/>
      <c r="E803" s="1"/>
      <c r="F803" s="1"/>
      <c r="G803" s="1"/>
      <c r="H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2.75" customHeight="1">
      <c r="A804" s="1"/>
      <c r="B804" s="1"/>
      <c r="C804" s="1"/>
      <c r="D804" s="1"/>
      <c r="E804" s="1"/>
      <c r="F804" s="1"/>
      <c r="G804" s="1"/>
      <c r="H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2.75" customHeight="1">
      <c r="A805" s="1"/>
      <c r="B805" s="1"/>
      <c r="C805" s="1"/>
      <c r="D805" s="1"/>
      <c r="E805" s="1"/>
      <c r="F805" s="1"/>
      <c r="G805" s="1"/>
      <c r="H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2.75" customHeight="1">
      <c r="A806" s="1"/>
      <c r="B806" s="1"/>
      <c r="C806" s="1"/>
      <c r="D806" s="1"/>
      <c r="E806" s="1"/>
      <c r="F806" s="1"/>
      <c r="G806" s="1"/>
      <c r="H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2.75" customHeight="1">
      <c r="A807" s="1"/>
      <c r="B807" s="1"/>
      <c r="C807" s="1"/>
      <c r="D807" s="1"/>
      <c r="E807" s="1"/>
      <c r="F807" s="1"/>
      <c r="G807" s="1"/>
      <c r="H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2.75" customHeight="1">
      <c r="A808" s="1"/>
      <c r="B808" s="1"/>
      <c r="C808" s="1"/>
      <c r="D808" s="1"/>
      <c r="E808" s="1"/>
      <c r="F808" s="1"/>
      <c r="G808" s="1"/>
      <c r="H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2.75" customHeight="1">
      <c r="A809" s="1"/>
      <c r="B809" s="1"/>
      <c r="C809" s="1"/>
      <c r="D809" s="1"/>
      <c r="E809" s="1"/>
      <c r="F809" s="1"/>
      <c r="G809" s="1"/>
      <c r="H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2.75" customHeight="1">
      <c r="A810" s="1"/>
      <c r="B810" s="1"/>
      <c r="C810" s="1"/>
      <c r="D810" s="1"/>
      <c r="E810" s="1"/>
      <c r="F810" s="1"/>
      <c r="G810" s="1"/>
      <c r="H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2.75" customHeight="1">
      <c r="A811" s="1"/>
      <c r="B811" s="1"/>
      <c r="C811" s="1"/>
      <c r="D811" s="1"/>
      <c r="E811" s="1"/>
      <c r="F811" s="1"/>
      <c r="G811" s="1"/>
      <c r="H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2.75" customHeight="1">
      <c r="A812" s="1"/>
      <c r="B812" s="1"/>
      <c r="C812" s="1"/>
      <c r="D812" s="1"/>
      <c r="E812" s="1"/>
      <c r="F812" s="1"/>
      <c r="G812" s="1"/>
      <c r="H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2.75" customHeight="1">
      <c r="A813" s="1"/>
      <c r="B813" s="1"/>
      <c r="C813" s="1"/>
      <c r="D813" s="1"/>
      <c r="E813" s="1"/>
      <c r="F813" s="1"/>
      <c r="G813" s="1"/>
      <c r="H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2.75" customHeight="1">
      <c r="A814" s="1"/>
      <c r="B814" s="1"/>
      <c r="C814" s="1"/>
      <c r="D814" s="1"/>
      <c r="E814" s="1"/>
      <c r="F814" s="1"/>
      <c r="G814" s="1"/>
      <c r="H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2.75" customHeight="1">
      <c r="A815" s="1"/>
      <c r="B815" s="1"/>
      <c r="C815" s="1"/>
      <c r="D815" s="1"/>
      <c r="E815" s="1"/>
      <c r="F815" s="1"/>
      <c r="G815" s="1"/>
      <c r="H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2.75" customHeight="1">
      <c r="A816" s="1"/>
      <c r="B816" s="1"/>
      <c r="C816" s="1"/>
      <c r="D816" s="1"/>
      <c r="E816" s="1"/>
      <c r="F816" s="1"/>
      <c r="G816" s="1"/>
      <c r="H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2.75" customHeight="1">
      <c r="A817" s="1"/>
      <c r="B817" s="1"/>
      <c r="C817" s="1"/>
      <c r="D817" s="1"/>
      <c r="E817" s="1"/>
      <c r="F817" s="1"/>
      <c r="G817" s="1"/>
      <c r="H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2.75" customHeight="1">
      <c r="A818" s="1"/>
      <c r="B818" s="1"/>
      <c r="C818" s="1"/>
      <c r="D818" s="1"/>
      <c r="E818" s="1"/>
      <c r="F818" s="1"/>
      <c r="G818" s="1"/>
      <c r="H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2.75" customHeight="1">
      <c r="A819" s="1"/>
      <c r="B819" s="1"/>
      <c r="C819" s="1"/>
      <c r="D819" s="1"/>
      <c r="E819" s="1"/>
      <c r="F819" s="1"/>
      <c r="G819" s="1"/>
      <c r="H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2.75" customHeight="1">
      <c r="A820" s="1"/>
      <c r="B820" s="1"/>
      <c r="C820" s="1"/>
      <c r="D820" s="1"/>
      <c r="E820" s="1"/>
      <c r="F820" s="1"/>
      <c r="G820" s="1"/>
      <c r="H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2.75" customHeight="1">
      <c r="A821" s="1"/>
      <c r="B821" s="1"/>
      <c r="C821" s="1"/>
      <c r="D821" s="1"/>
      <c r="E821" s="1"/>
      <c r="F821" s="1"/>
      <c r="G821" s="1"/>
      <c r="H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2.75" customHeight="1">
      <c r="A822" s="1"/>
      <c r="B822" s="1"/>
      <c r="C822" s="1"/>
      <c r="D822" s="1"/>
      <c r="E822" s="1"/>
      <c r="F822" s="1"/>
      <c r="G822" s="1"/>
      <c r="H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2.75" customHeight="1">
      <c r="A823" s="1"/>
      <c r="B823" s="1"/>
      <c r="C823" s="1"/>
      <c r="D823" s="1"/>
      <c r="E823" s="1"/>
      <c r="F823" s="1"/>
      <c r="G823" s="1"/>
      <c r="H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2.75" customHeight="1">
      <c r="A824" s="1"/>
      <c r="B824" s="1"/>
      <c r="C824" s="1"/>
      <c r="D824" s="1"/>
      <c r="E824" s="1"/>
      <c r="F824" s="1"/>
      <c r="G824" s="1"/>
      <c r="H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2.75" customHeight="1">
      <c r="A825" s="1"/>
      <c r="B825" s="1"/>
      <c r="C825" s="1"/>
      <c r="D825" s="1"/>
      <c r="E825" s="1"/>
      <c r="F825" s="1"/>
      <c r="G825" s="1"/>
      <c r="H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2.75" customHeight="1">
      <c r="A826" s="1"/>
      <c r="B826" s="1"/>
      <c r="C826" s="1"/>
      <c r="D826" s="1"/>
      <c r="E826" s="1"/>
      <c r="F826" s="1"/>
      <c r="G826" s="1"/>
      <c r="H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2.75" customHeight="1">
      <c r="A827" s="1"/>
      <c r="B827" s="1"/>
      <c r="C827" s="1"/>
      <c r="D827" s="1"/>
      <c r="E827" s="1"/>
      <c r="F827" s="1"/>
      <c r="G827" s="1"/>
      <c r="H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2.75" customHeight="1">
      <c r="A828" s="1"/>
      <c r="B828" s="1"/>
      <c r="C828" s="1"/>
      <c r="D828" s="1"/>
      <c r="E828" s="1"/>
      <c r="F828" s="1"/>
      <c r="G828" s="1"/>
      <c r="H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2.75" customHeight="1">
      <c r="A829" s="1"/>
      <c r="B829" s="1"/>
      <c r="C829" s="1"/>
      <c r="D829" s="1"/>
      <c r="E829" s="1"/>
      <c r="F829" s="1"/>
      <c r="G829" s="1"/>
      <c r="H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2.75" customHeight="1">
      <c r="A830" s="1"/>
      <c r="B830" s="1"/>
      <c r="C830" s="1"/>
      <c r="D830" s="1"/>
      <c r="E830" s="1"/>
      <c r="F830" s="1"/>
      <c r="G830" s="1"/>
      <c r="H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2.75" customHeight="1">
      <c r="A831" s="1"/>
      <c r="B831" s="1"/>
      <c r="C831" s="1"/>
      <c r="D831" s="1"/>
      <c r="E831" s="1"/>
      <c r="F831" s="1"/>
      <c r="G831" s="1"/>
      <c r="H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2.75" customHeight="1">
      <c r="A832" s="1"/>
      <c r="B832" s="1"/>
      <c r="C832" s="1"/>
      <c r="D832" s="1"/>
      <c r="E832" s="1"/>
      <c r="F832" s="1"/>
      <c r="G832" s="1"/>
      <c r="H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2.75" customHeight="1">
      <c r="A833" s="1"/>
      <c r="B833" s="1"/>
      <c r="C833" s="1"/>
      <c r="D833" s="1"/>
      <c r="E833" s="1"/>
      <c r="F833" s="1"/>
      <c r="G833" s="1"/>
      <c r="H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2.75" customHeight="1">
      <c r="A834" s="1"/>
      <c r="B834" s="1"/>
      <c r="C834" s="1"/>
      <c r="D834" s="1"/>
      <c r="E834" s="1"/>
      <c r="F834" s="1"/>
      <c r="G834" s="1"/>
      <c r="H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2.75" customHeight="1">
      <c r="A835" s="1"/>
      <c r="B835" s="1"/>
      <c r="C835" s="1"/>
      <c r="D835" s="1"/>
      <c r="E835" s="1"/>
      <c r="F835" s="1"/>
      <c r="G835" s="1"/>
      <c r="H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2.75" customHeight="1">
      <c r="A836" s="1"/>
      <c r="B836" s="1"/>
      <c r="C836" s="1"/>
      <c r="D836" s="1"/>
      <c r="E836" s="1"/>
      <c r="F836" s="1"/>
      <c r="G836" s="1"/>
      <c r="H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2.75" customHeight="1">
      <c r="A837" s="1"/>
      <c r="B837" s="1"/>
      <c r="C837" s="1"/>
      <c r="D837" s="1"/>
      <c r="E837" s="1"/>
      <c r="F837" s="1"/>
      <c r="G837" s="1"/>
      <c r="H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2.75" customHeight="1">
      <c r="A838" s="1"/>
      <c r="B838" s="1"/>
      <c r="C838" s="1"/>
      <c r="D838" s="1"/>
      <c r="E838" s="1"/>
      <c r="F838" s="1"/>
      <c r="G838" s="1"/>
      <c r="H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2.75" customHeight="1">
      <c r="A839" s="1"/>
      <c r="B839" s="1"/>
      <c r="C839" s="1"/>
      <c r="D839" s="1"/>
      <c r="E839" s="1"/>
      <c r="F839" s="1"/>
      <c r="G839" s="1"/>
      <c r="H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2.75" customHeight="1">
      <c r="A840" s="1"/>
      <c r="B840" s="1"/>
      <c r="C840" s="1"/>
      <c r="D840" s="1"/>
      <c r="E840" s="1"/>
      <c r="F840" s="1"/>
      <c r="G840" s="1"/>
      <c r="H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2.75" customHeight="1">
      <c r="A841" s="1"/>
      <c r="B841" s="1"/>
      <c r="C841" s="1"/>
      <c r="D841" s="1"/>
      <c r="E841" s="1"/>
      <c r="F841" s="1"/>
      <c r="G841" s="1"/>
      <c r="H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2.75" customHeight="1">
      <c r="A842" s="1"/>
      <c r="B842" s="1"/>
      <c r="C842" s="1"/>
      <c r="D842" s="1"/>
      <c r="E842" s="1"/>
      <c r="F842" s="1"/>
      <c r="G842" s="1"/>
      <c r="H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2.75" customHeight="1">
      <c r="A843" s="1"/>
      <c r="B843" s="1"/>
      <c r="C843" s="1"/>
      <c r="D843" s="1"/>
      <c r="E843" s="1"/>
      <c r="F843" s="1"/>
      <c r="G843" s="1"/>
      <c r="H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2.75" customHeight="1">
      <c r="A844" s="1"/>
      <c r="B844" s="1"/>
      <c r="C844" s="1"/>
      <c r="D844" s="1"/>
      <c r="E844" s="1"/>
      <c r="F844" s="1"/>
      <c r="G844" s="1"/>
      <c r="H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2.75" customHeight="1">
      <c r="A845" s="1"/>
      <c r="B845" s="1"/>
      <c r="C845" s="1"/>
      <c r="D845" s="1"/>
      <c r="E845" s="1"/>
      <c r="F845" s="1"/>
      <c r="G845" s="1"/>
      <c r="H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2.75" customHeight="1">
      <c r="A846" s="1"/>
      <c r="B846" s="1"/>
      <c r="C846" s="1"/>
      <c r="D846" s="1"/>
      <c r="E846" s="1"/>
      <c r="F846" s="1"/>
      <c r="G846" s="1"/>
      <c r="H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2.75" customHeight="1">
      <c r="A847" s="1"/>
      <c r="B847" s="1"/>
      <c r="C847" s="1"/>
      <c r="D847" s="1"/>
      <c r="E847" s="1"/>
      <c r="F847" s="1"/>
      <c r="G847" s="1"/>
      <c r="H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2.75" customHeight="1">
      <c r="A848" s="1"/>
      <c r="B848" s="1"/>
      <c r="C848" s="1"/>
      <c r="D848" s="1"/>
      <c r="E848" s="1"/>
      <c r="F848" s="1"/>
      <c r="G848" s="1"/>
      <c r="H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2.75" customHeight="1">
      <c r="A849" s="1"/>
      <c r="B849" s="1"/>
      <c r="C849" s="1"/>
      <c r="D849" s="1"/>
      <c r="E849" s="1"/>
      <c r="F849" s="1"/>
      <c r="G849" s="1"/>
      <c r="H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2.75" customHeight="1">
      <c r="A850" s="1"/>
      <c r="B850" s="1"/>
      <c r="C850" s="1"/>
      <c r="D850" s="1"/>
      <c r="E850" s="1"/>
      <c r="F850" s="1"/>
      <c r="G850" s="1"/>
      <c r="H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2.75" customHeight="1">
      <c r="A851" s="1"/>
      <c r="B851" s="1"/>
      <c r="C851" s="1"/>
      <c r="D851" s="1"/>
      <c r="E851" s="1"/>
      <c r="F851" s="1"/>
      <c r="G851" s="1"/>
      <c r="H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2.75" customHeight="1">
      <c r="A852" s="1"/>
      <c r="B852" s="1"/>
      <c r="C852" s="1"/>
      <c r="D852" s="1"/>
      <c r="E852" s="1"/>
      <c r="F852" s="1"/>
      <c r="G852" s="1"/>
      <c r="H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2.75" customHeight="1">
      <c r="A853" s="1"/>
      <c r="B853" s="1"/>
      <c r="C853" s="1"/>
      <c r="D853" s="1"/>
      <c r="E853" s="1"/>
      <c r="F853" s="1"/>
      <c r="G853" s="1"/>
      <c r="H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2.75" customHeight="1">
      <c r="A854" s="1"/>
      <c r="B854" s="1"/>
      <c r="C854" s="1"/>
      <c r="D854" s="1"/>
      <c r="E854" s="1"/>
      <c r="F854" s="1"/>
      <c r="G854" s="1"/>
      <c r="H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2.75" customHeight="1">
      <c r="A855" s="1"/>
      <c r="B855" s="1"/>
      <c r="C855" s="1"/>
      <c r="D855" s="1"/>
      <c r="E855" s="1"/>
      <c r="F855" s="1"/>
      <c r="G855" s="1"/>
      <c r="H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2.75" customHeight="1">
      <c r="A856" s="1"/>
      <c r="B856" s="1"/>
      <c r="C856" s="1"/>
      <c r="D856" s="1"/>
      <c r="E856" s="1"/>
      <c r="F856" s="1"/>
      <c r="G856" s="1"/>
      <c r="H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2.75" customHeight="1">
      <c r="A857" s="1"/>
      <c r="B857" s="1"/>
      <c r="C857" s="1"/>
      <c r="D857" s="1"/>
      <c r="E857" s="1"/>
      <c r="F857" s="1"/>
      <c r="G857" s="1"/>
      <c r="H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2.75" customHeight="1">
      <c r="A858" s="1"/>
      <c r="B858" s="1"/>
      <c r="C858" s="1"/>
      <c r="D858" s="1"/>
      <c r="E858" s="1"/>
      <c r="F858" s="1"/>
      <c r="G858" s="1"/>
      <c r="H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2.75" customHeight="1">
      <c r="A859" s="1"/>
      <c r="B859" s="1"/>
      <c r="C859" s="1"/>
      <c r="D859" s="1"/>
      <c r="E859" s="1"/>
      <c r="F859" s="1"/>
      <c r="G859" s="1"/>
      <c r="H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2.75" customHeight="1">
      <c r="A860" s="1"/>
      <c r="B860" s="1"/>
      <c r="C860" s="1"/>
      <c r="D860" s="1"/>
      <c r="E860" s="1"/>
      <c r="F860" s="1"/>
      <c r="G860" s="1"/>
      <c r="H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2.75" customHeight="1">
      <c r="A861" s="1"/>
      <c r="B861" s="1"/>
      <c r="C861" s="1"/>
      <c r="D861" s="1"/>
      <c r="E861" s="1"/>
      <c r="F861" s="1"/>
      <c r="G861" s="1"/>
      <c r="H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2.75" customHeight="1">
      <c r="A862" s="1"/>
      <c r="B862" s="1"/>
      <c r="C862" s="1"/>
      <c r="D862" s="1"/>
      <c r="E862" s="1"/>
      <c r="F862" s="1"/>
      <c r="G862" s="1"/>
      <c r="H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2.75" customHeight="1">
      <c r="A863" s="1"/>
      <c r="B863" s="1"/>
      <c r="C863" s="1"/>
      <c r="D863" s="1"/>
      <c r="E863" s="1"/>
      <c r="F863" s="1"/>
      <c r="G863" s="1"/>
      <c r="H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2.75" customHeight="1">
      <c r="A864" s="1"/>
      <c r="B864" s="1"/>
      <c r="C864" s="1"/>
      <c r="D864" s="1"/>
      <c r="E864" s="1"/>
      <c r="F864" s="1"/>
      <c r="G864" s="1"/>
      <c r="H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2.75" customHeight="1">
      <c r="A865" s="1"/>
      <c r="B865" s="1"/>
      <c r="C865" s="1"/>
      <c r="D865" s="1"/>
      <c r="E865" s="1"/>
      <c r="F865" s="1"/>
      <c r="G865" s="1"/>
      <c r="H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2.75" customHeight="1">
      <c r="A866" s="1"/>
      <c r="B866" s="1"/>
      <c r="C866" s="1"/>
      <c r="D866" s="1"/>
      <c r="E866" s="1"/>
      <c r="F866" s="1"/>
      <c r="G866" s="1"/>
      <c r="H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2.75" customHeight="1">
      <c r="A867" s="1"/>
      <c r="B867" s="1"/>
      <c r="C867" s="1"/>
      <c r="D867" s="1"/>
      <c r="E867" s="1"/>
      <c r="F867" s="1"/>
      <c r="G867" s="1"/>
      <c r="H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2.75" customHeight="1">
      <c r="A868" s="1"/>
      <c r="B868" s="1"/>
      <c r="C868" s="1"/>
      <c r="D868" s="1"/>
      <c r="E868" s="1"/>
      <c r="F868" s="1"/>
      <c r="G868" s="1"/>
      <c r="H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2.75" customHeight="1">
      <c r="A869" s="1"/>
      <c r="B869" s="1"/>
      <c r="C869" s="1"/>
      <c r="D869" s="1"/>
      <c r="E869" s="1"/>
      <c r="F869" s="1"/>
      <c r="G869" s="1"/>
      <c r="H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2.75" customHeight="1">
      <c r="A870" s="1"/>
      <c r="B870" s="1"/>
      <c r="C870" s="1"/>
      <c r="D870" s="1"/>
      <c r="E870" s="1"/>
      <c r="F870" s="1"/>
      <c r="G870" s="1"/>
      <c r="H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2.75" customHeight="1">
      <c r="A871" s="1"/>
      <c r="B871" s="1"/>
      <c r="C871" s="1"/>
      <c r="D871" s="1"/>
      <c r="E871" s="1"/>
      <c r="F871" s="1"/>
      <c r="G871" s="1"/>
      <c r="H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2.75" customHeight="1">
      <c r="A872" s="1"/>
      <c r="B872" s="1"/>
      <c r="C872" s="1"/>
      <c r="D872" s="1"/>
      <c r="E872" s="1"/>
      <c r="F872" s="1"/>
      <c r="G872" s="1"/>
      <c r="H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2.75" customHeight="1">
      <c r="A873" s="1"/>
      <c r="B873" s="1"/>
      <c r="C873" s="1"/>
      <c r="D873" s="1"/>
      <c r="E873" s="1"/>
      <c r="F873" s="1"/>
      <c r="G873" s="1"/>
      <c r="H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2.75" customHeight="1">
      <c r="A874" s="1"/>
      <c r="B874" s="1"/>
      <c r="C874" s="1"/>
      <c r="D874" s="1"/>
      <c r="E874" s="1"/>
      <c r="F874" s="1"/>
      <c r="G874" s="1"/>
      <c r="H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2.75" customHeight="1">
      <c r="A875" s="1"/>
      <c r="B875" s="1"/>
      <c r="C875" s="1"/>
      <c r="D875" s="1"/>
      <c r="E875" s="1"/>
      <c r="F875" s="1"/>
      <c r="G875" s="1"/>
      <c r="H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2.75" customHeight="1">
      <c r="A876" s="1"/>
      <c r="B876" s="1"/>
      <c r="C876" s="1"/>
      <c r="D876" s="1"/>
      <c r="E876" s="1"/>
      <c r="F876" s="1"/>
      <c r="G876" s="1"/>
      <c r="H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2.75" customHeight="1">
      <c r="A877" s="1"/>
      <c r="B877" s="1"/>
      <c r="C877" s="1"/>
      <c r="D877" s="1"/>
      <c r="E877" s="1"/>
      <c r="F877" s="1"/>
      <c r="G877" s="1"/>
      <c r="H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2.75" customHeight="1">
      <c r="A878" s="1"/>
      <c r="B878" s="1"/>
      <c r="C878" s="1"/>
      <c r="D878" s="1"/>
      <c r="E878" s="1"/>
      <c r="F878" s="1"/>
      <c r="G878" s="1"/>
      <c r="H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2.75" customHeight="1">
      <c r="A879" s="1"/>
      <c r="B879" s="1"/>
      <c r="C879" s="1"/>
      <c r="D879" s="1"/>
      <c r="E879" s="1"/>
      <c r="F879" s="1"/>
      <c r="G879" s="1"/>
      <c r="H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2.75" customHeight="1">
      <c r="A880" s="1"/>
      <c r="B880" s="1"/>
      <c r="C880" s="1"/>
      <c r="D880" s="1"/>
      <c r="E880" s="1"/>
      <c r="F880" s="1"/>
      <c r="G880" s="1"/>
      <c r="H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2.75" customHeight="1">
      <c r="A881" s="1"/>
      <c r="B881" s="1"/>
      <c r="C881" s="1"/>
      <c r="D881" s="1"/>
      <c r="E881" s="1"/>
      <c r="F881" s="1"/>
      <c r="G881" s="1"/>
      <c r="H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2.75" customHeight="1">
      <c r="A882" s="1"/>
      <c r="B882" s="1"/>
      <c r="C882" s="1"/>
      <c r="D882" s="1"/>
      <c r="E882" s="1"/>
      <c r="F882" s="1"/>
      <c r="G882" s="1"/>
      <c r="H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2.75" customHeight="1">
      <c r="A883" s="1"/>
      <c r="B883" s="1"/>
      <c r="C883" s="1"/>
      <c r="D883" s="1"/>
      <c r="E883" s="1"/>
      <c r="F883" s="1"/>
      <c r="G883" s="1"/>
      <c r="H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2.75" customHeight="1">
      <c r="A884" s="1"/>
      <c r="B884" s="1"/>
      <c r="C884" s="1"/>
      <c r="D884" s="1"/>
      <c r="E884" s="1"/>
      <c r="F884" s="1"/>
      <c r="G884" s="1"/>
      <c r="H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2.75" customHeight="1">
      <c r="A885" s="1"/>
      <c r="B885" s="1"/>
      <c r="C885" s="1"/>
      <c r="D885" s="1"/>
      <c r="E885" s="1"/>
      <c r="F885" s="1"/>
      <c r="G885" s="1"/>
      <c r="H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2.75" customHeight="1">
      <c r="A886" s="1"/>
      <c r="B886" s="1"/>
      <c r="C886" s="1"/>
      <c r="D886" s="1"/>
      <c r="E886" s="1"/>
      <c r="F886" s="1"/>
      <c r="G886" s="1"/>
      <c r="H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2.75" customHeight="1">
      <c r="A887" s="1"/>
      <c r="B887" s="1"/>
      <c r="C887" s="1"/>
      <c r="D887" s="1"/>
      <c r="E887" s="1"/>
      <c r="F887" s="1"/>
      <c r="G887" s="1"/>
      <c r="H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2.75" customHeight="1">
      <c r="A888" s="1"/>
      <c r="B888" s="1"/>
      <c r="C888" s="1"/>
      <c r="D888" s="1"/>
      <c r="E888" s="1"/>
      <c r="F888" s="1"/>
      <c r="G888" s="1"/>
      <c r="H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2.75" customHeight="1">
      <c r="A889" s="1"/>
      <c r="B889" s="1"/>
      <c r="C889" s="1"/>
      <c r="D889" s="1"/>
      <c r="E889" s="1"/>
      <c r="F889" s="1"/>
      <c r="G889" s="1"/>
      <c r="H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2.75" customHeight="1">
      <c r="A890" s="1"/>
      <c r="B890" s="1"/>
      <c r="C890" s="1"/>
      <c r="D890" s="1"/>
      <c r="E890" s="1"/>
      <c r="F890" s="1"/>
      <c r="G890" s="1"/>
      <c r="H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2.75" customHeight="1">
      <c r="A891" s="1"/>
      <c r="B891" s="1"/>
      <c r="C891" s="1"/>
      <c r="D891" s="1"/>
      <c r="E891" s="1"/>
      <c r="F891" s="1"/>
      <c r="G891" s="1"/>
      <c r="H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2.75" customHeight="1">
      <c r="A892" s="1"/>
      <c r="B892" s="1"/>
      <c r="C892" s="1"/>
      <c r="D892" s="1"/>
      <c r="E892" s="1"/>
      <c r="F892" s="1"/>
      <c r="G892" s="1"/>
      <c r="H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2.75" customHeight="1">
      <c r="A893" s="1"/>
      <c r="B893" s="1"/>
      <c r="C893" s="1"/>
      <c r="D893" s="1"/>
      <c r="E893" s="1"/>
      <c r="F893" s="1"/>
      <c r="G893" s="1"/>
      <c r="H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2.75" customHeight="1">
      <c r="A894" s="1"/>
      <c r="B894" s="1"/>
      <c r="C894" s="1"/>
      <c r="D894" s="1"/>
      <c r="E894" s="1"/>
      <c r="F894" s="1"/>
      <c r="G894" s="1"/>
      <c r="H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2.75" customHeight="1">
      <c r="A895" s="1"/>
      <c r="B895" s="1"/>
      <c r="C895" s="1"/>
      <c r="D895" s="1"/>
      <c r="E895" s="1"/>
      <c r="F895" s="1"/>
      <c r="G895" s="1"/>
      <c r="H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2.75" customHeight="1">
      <c r="A896" s="1"/>
      <c r="B896" s="1"/>
      <c r="C896" s="1"/>
      <c r="D896" s="1"/>
      <c r="E896" s="1"/>
      <c r="F896" s="1"/>
      <c r="G896" s="1"/>
      <c r="H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2.75" customHeight="1">
      <c r="A897" s="1"/>
      <c r="B897" s="1"/>
      <c r="C897" s="1"/>
      <c r="D897" s="1"/>
      <c r="E897" s="1"/>
      <c r="F897" s="1"/>
      <c r="G897" s="1"/>
      <c r="H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2.75" customHeight="1">
      <c r="A898" s="1"/>
      <c r="B898" s="1"/>
      <c r="C898" s="1"/>
      <c r="D898" s="1"/>
      <c r="E898" s="1"/>
      <c r="F898" s="1"/>
      <c r="G898" s="1"/>
      <c r="H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2.75" customHeight="1">
      <c r="A899" s="1"/>
      <c r="B899" s="1"/>
      <c r="C899" s="1"/>
      <c r="D899" s="1"/>
      <c r="E899" s="1"/>
      <c r="F899" s="1"/>
      <c r="G899" s="1"/>
      <c r="H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2.75" customHeight="1">
      <c r="A900" s="1"/>
      <c r="B900" s="1"/>
      <c r="C900" s="1"/>
      <c r="D900" s="1"/>
      <c r="E900" s="1"/>
      <c r="F900" s="1"/>
      <c r="G900" s="1"/>
      <c r="H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2.75" customHeight="1">
      <c r="A901" s="1"/>
      <c r="B901" s="1"/>
      <c r="C901" s="1"/>
      <c r="D901" s="1"/>
      <c r="E901" s="1"/>
      <c r="F901" s="1"/>
      <c r="G901" s="1"/>
      <c r="H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2.75" customHeight="1">
      <c r="A902" s="1"/>
      <c r="B902" s="1"/>
      <c r="C902" s="1"/>
      <c r="D902" s="1"/>
      <c r="E902" s="1"/>
      <c r="F902" s="1"/>
      <c r="G902" s="1"/>
      <c r="H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2.75" customHeight="1">
      <c r="A903" s="1"/>
      <c r="B903" s="1"/>
      <c r="C903" s="1"/>
      <c r="D903" s="1"/>
      <c r="E903" s="1"/>
      <c r="F903" s="1"/>
      <c r="G903" s="1"/>
      <c r="H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2.75" customHeight="1">
      <c r="A904" s="1"/>
      <c r="B904" s="1"/>
      <c r="C904" s="1"/>
      <c r="D904" s="1"/>
      <c r="E904" s="1"/>
      <c r="F904" s="1"/>
      <c r="G904" s="1"/>
      <c r="H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2.75" customHeight="1">
      <c r="A905" s="1"/>
      <c r="B905" s="1"/>
      <c r="C905" s="1"/>
      <c r="D905" s="1"/>
      <c r="E905" s="1"/>
      <c r="F905" s="1"/>
      <c r="G905" s="1"/>
      <c r="H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2.75" customHeight="1">
      <c r="A906" s="1"/>
      <c r="B906" s="1"/>
      <c r="C906" s="1"/>
      <c r="D906" s="1"/>
      <c r="E906" s="1"/>
      <c r="F906" s="1"/>
      <c r="G906" s="1"/>
      <c r="H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2.75" customHeight="1">
      <c r="A907" s="1"/>
      <c r="B907" s="1"/>
      <c r="C907" s="1"/>
      <c r="D907" s="1"/>
      <c r="E907" s="1"/>
      <c r="F907" s="1"/>
      <c r="G907" s="1"/>
      <c r="H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2.75" customHeight="1">
      <c r="A908" s="1"/>
      <c r="B908" s="1"/>
      <c r="C908" s="1"/>
      <c r="D908" s="1"/>
      <c r="E908" s="1"/>
      <c r="F908" s="1"/>
      <c r="G908" s="1"/>
      <c r="H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2.75" customHeight="1">
      <c r="A909" s="1"/>
      <c r="B909" s="1"/>
      <c r="C909" s="1"/>
      <c r="D909" s="1"/>
      <c r="E909" s="1"/>
      <c r="F909" s="1"/>
      <c r="G909" s="1"/>
      <c r="H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2.75" customHeight="1">
      <c r="A910" s="1"/>
      <c r="B910" s="1"/>
      <c r="C910" s="1"/>
      <c r="D910" s="1"/>
      <c r="E910" s="1"/>
      <c r="F910" s="1"/>
      <c r="G910" s="1"/>
      <c r="H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2.75" customHeight="1">
      <c r="A911" s="1"/>
      <c r="B911" s="1"/>
      <c r="C911" s="1"/>
      <c r="D911" s="1"/>
      <c r="E911" s="1"/>
      <c r="F911" s="1"/>
      <c r="G911" s="1"/>
      <c r="H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2.75" customHeight="1">
      <c r="A912" s="1"/>
      <c r="B912" s="1"/>
      <c r="C912" s="1"/>
      <c r="D912" s="1"/>
      <c r="E912" s="1"/>
      <c r="F912" s="1"/>
      <c r="G912" s="1"/>
      <c r="H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2.75" customHeight="1">
      <c r="A913" s="1"/>
      <c r="B913" s="1"/>
      <c r="C913" s="1"/>
      <c r="D913" s="1"/>
      <c r="E913" s="1"/>
      <c r="F913" s="1"/>
      <c r="G913" s="1"/>
      <c r="H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2.75" customHeight="1">
      <c r="A914" s="1"/>
      <c r="B914" s="1"/>
      <c r="C914" s="1"/>
      <c r="D914" s="1"/>
      <c r="E914" s="1"/>
      <c r="F914" s="1"/>
      <c r="G914" s="1"/>
      <c r="H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2.75" customHeight="1">
      <c r="A915" s="1"/>
      <c r="B915" s="1"/>
      <c r="C915" s="1"/>
      <c r="D915" s="1"/>
      <c r="E915" s="1"/>
      <c r="F915" s="1"/>
      <c r="G915" s="1"/>
      <c r="H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2.75" customHeight="1">
      <c r="A916" s="1"/>
      <c r="B916" s="1"/>
      <c r="C916" s="1"/>
      <c r="D916" s="1"/>
      <c r="E916" s="1"/>
      <c r="F916" s="1"/>
      <c r="G916" s="1"/>
      <c r="H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2.75" customHeight="1">
      <c r="A917" s="1"/>
      <c r="B917" s="1"/>
      <c r="C917" s="1"/>
      <c r="D917" s="1"/>
      <c r="E917" s="1"/>
      <c r="F917" s="1"/>
      <c r="G917" s="1"/>
      <c r="H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2.75" customHeight="1">
      <c r="A918" s="1"/>
      <c r="B918" s="1"/>
      <c r="C918" s="1"/>
      <c r="D918" s="1"/>
      <c r="E918" s="1"/>
      <c r="F918" s="1"/>
      <c r="G918" s="1"/>
      <c r="H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2.75" customHeight="1">
      <c r="A919" s="1"/>
      <c r="B919" s="1"/>
      <c r="C919" s="1"/>
      <c r="D919" s="1"/>
      <c r="E919" s="1"/>
      <c r="F919" s="1"/>
      <c r="G919" s="1"/>
      <c r="H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2.75" customHeight="1">
      <c r="A920" s="1"/>
      <c r="B920" s="1"/>
      <c r="C920" s="1"/>
      <c r="D920" s="1"/>
      <c r="E920" s="1"/>
      <c r="F920" s="1"/>
      <c r="G920" s="1"/>
      <c r="H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2.75" customHeight="1">
      <c r="A921" s="1"/>
      <c r="B921" s="1"/>
      <c r="C921" s="1"/>
      <c r="D921" s="1"/>
      <c r="E921" s="1"/>
      <c r="F921" s="1"/>
      <c r="G921" s="1"/>
      <c r="H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2.75" customHeight="1">
      <c r="A922" s="1"/>
      <c r="B922" s="1"/>
      <c r="C922" s="1"/>
      <c r="D922" s="1"/>
      <c r="E922" s="1"/>
      <c r="F922" s="1"/>
      <c r="G922" s="1"/>
      <c r="H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2.75" customHeight="1">
      <c r="A923" s="1"/>
      <c r="B923" s="1"/>
      <c r="C923" s="1"/>
      <c r="D923" s="1"/>
      <c r="E923" s="1"/>
      <c r="F923" s="1"/>
      <c r="G923" s="1"/>
      <c r="H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2.75" customHeight="1">
      <c r="A924" s="1"/>
      <c r="B924" s="1"/>
      <c r="C924" s="1"/>
      <c r="D924" s="1"/>
      <c r="E924" s="1"/>
      <c r="F924" s="1"/>
      <c r="G924" s="1"/>
      <c r="H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2.75" customHeight="1">
      <c r="A925" s="1"/>
      <c r="B925" s="1"/>
      <c r="C925" s="1"/>
      <c r="D925" s="1"/>
      <c r="E925" s="1"/>
      <c r="F925" s="1"/>
      <c r="G925" s="1"/>
      <c r="H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2.75" customHeight="1">
      <c r="A926" s="1"/>
      <c r="B926" s="1"/>
      <c r="C926" s="1"/>
      <c r="D926" s="1"/>
      <c r="E926" s="1"/>
      <c r="F926" s="1"/>
      <c r="G926" s="1"/>
      <c r="H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2.75" customHeight="1">
      <c r="A927" s="1"/>
      <c r="B927" s="1"/>
      <c r="C927" s="1"/>
      <c r="D927" s="1"/>
      <c r="E927" s="1"/>
      <c r="F927" s="1"/>
      <c r="G927" s="1"/>
      <c r="H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2.75" customHeight="1">
      <c r="A928" s="1"/>
      <c r="B928" s="1"/>
      <c r="C928" s="1"/>
      <c r="D928" s="1"/>
      <c r="E928" s="1"/>
      <c r="F928" s="1"/>
      <c r="G928" s="1"/>
      <c r="H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2.75" customHeight="1">
      <c r="A929" s="1"/>
      <c r="B929" s="1"/>
      <c r="C929" s="1"/>
      <c r="D929" s="1"/>
      <c r="E929" s="1"/>
      <c r="F929" s="1"/>
      <c r="G929" s="1"/>
      <c r="H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2.75" customHeight="1">
      <c r="A930" s="1"/>
      <c r="B930" s="1"/>
      <c r="C930" s="1"/>
      <c r="D930" s="1"/>
      <c r="E930" s="1"/>
      <c r="F930" s="1"/>
      <c r="G930" s="1"/>
      <c r="H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2.75" customHeight="1">
      <c r="A931" s="1"/>
      <c r="B931" s="1"/>
      <c r="C931" s="1"/>
      <c r="D931" s="1"/>
      <c r="E931" s="1"/>
      <c r="F931" s="1"/>
      <c r="G931" s="1"/>
      <c r="H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2.75" customHeight="1">
      <c r="A932" s="1"/>
      <c r="B932" s="1"/>
      <c r="C932" s="1"/>
      <c r="D932" s="1"/>
      <c r="E932" s="1"/>
      <c r="F932" s="1"/>
      <c r="G932" s="1"/>
      <c r="H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2.75" customHeight="1">
      <c r="A933" s="1"/>
      <c r="B933" s="1"/>
      <c r="C933" s="1"/>
      <c r="D933" s="1"/>
      <c r="E933" s="1"/>
      <c r="F933" s="1"/>
      <c r="G933" s="1"/>
      <c r="H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2.75" customHeight="1">
      <c r="A934" s="1"/>
      <c r="B934" s="1"/>
      <c r="C934" s="1"/>
      <c r="D934" s="1"/>
      <c r="E934" s="1"/>
      <c r="F934" s="1"/>
      <c r="G934" s="1"/>
      <c r="H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2.75" customHeight="1">
      <c r="A935" s="1"/>
      <c r="B935" s="1"/>
      <c r="C935" s="1"/>
      <c r="D935" s="1"/>
      <c r="E935" s="1"/>
      <c r="F935" s="1"/>
      <c r="G935" s="1"/>
      <c r="H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2.75" customHeight="1">
      <c r="A936" s="1"/>
      <c r="B936" s="1"/>
      <c r="C936" s="1"/>
      <c r="D936" s="1"/>
      <c r="E936" s="1"/>
      <c r="F936" s="1"/>
      <c r="G936" s="1"/>
      <c r="H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2.75" customHeight="1">
      <c r="A937" s="1"/>
      <c r="B937" s="1"/>
      <c r="C937" s="1"/>
      <c r="D937" s="1"/>
      <c r="E937" s="1"/>
      <c r="F937" s="1"/>
      <c r="G937" s="1"/>
      <c r="H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2.75" customHeight="1">
      <c r="A938" s="1"/>
      <c r="B938" s="1"/>
      <c r="C938" s="1"/>
      <c r="D938" s="1"/>
      <c r="E938" s="1"/>
      <c r="F938" s="1"/>
      <c r="G938" s="1"/>
      <c r="H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2.75" customHeight="1">
      <c r="A939" s="1"/>
      <c r="B939" s="1"/>
      <c r="C939" s="1"/>
      <c r="D939" s="1"/>
      <c r="E939" s="1"/>
      <c r="F939" s="1"/>
      <c r="G939" s="1"/>
      <c r="H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2.75" customHeight="1">
      <c r="A940" s="1"/>
      <c r="B940" s="1"/>
      <c r="C940" s="1"/>
      <c r="D940" s="1"/>
      <c r="E940" s="1"/>
      <c r="F940" s="1"/>
      <c r="G940" s="1"/>
      <c r="H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2.75" customHeight="1">
      <c r="A941" s="1"/>
      <c r="B941" s="1"/>
      <c r="C941" s="1"/>
      <c r="D941" s="1"/>
      <c r="E941" s="1"/>
      <c r="F941" s="1"/>
      <c r="G941" s="1"/>
      <c r="H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2.75" customHeight="1">
      <c r="A942" s="1"/>
      <c r="B942" s="1"/>
      <c r="C942" s="1"/>
      <c r="D942" s="1"/>
      <c r="E942" s="1"/>
      <c r="F942" s="1"/>
      <c r="G942" s="1"/>
      <c r="H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2.75" customHeight="1">
      <c r="A943" s="1"/>
      <c r="B943" s="1"/>
      <c r="C943" s="1"/>
      <c r="D943" s="1"/>
      <c r="E943" s="1"/>
      <c r="F943" s="1"/>
      <c r="G943" s="1"/>
      <c r="H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2.75" customHeight="1">
      <c r="A944" s="1"/>
      <c r="B944" s="1"/>
      <c r="C944" s="1"/>
      <c r="D944" s="1"/>
      <c r="E944" s="1"/>
      <c r="F944" s="1"/>
      <c r="G944" s="1"/>
      <c r="H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2.75" customHeight="1">
      <c r="A945" s="1"/>
      <c r="B945" s="1"/>
      <c r="C945" s="1"/>
      <c r="D945" s="1"/>
      <c r="E945" s="1"/>
      <c r="F945" s="1"/>
      <c r="G945" s="1"/>
      <c r="H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2.75" customHeight="1">
      <c r="A946" s="1"/>
      <c r="B946" s="1"/>
      <c r="C946" s="1"/>
      <c r="D946" s="1"/>
      <c r="E946" s="1"/>
      <c r="F946" s="1"/>
      <c r="G946" s="1"/>
      <c r="H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2.75" customHeight="1">
      <c r="A947" s="1"/>
      <c r="B947" s="1"/>
      <c r="C947" s="1"/>
      <c r="D947" s="1"/>
      <c r="E947" s="1"/>
      <c r="F947" s="1"/>
      <c r="G947" s="1"/>
      <c r="H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2.75" customHeight="1">
      <c r="A948" s="1"/>
      <c r="B948" s="1"/>
      <c r="C948" s="1"/>
      <c r="D948" s="1"/>
      <c r="E948" s="1"/>
      <c r="F948" s="1"/>
      <c r="G948" s="1"/>
      <c r="H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2.75" customHeight="1">
      <c r="A949" s="1"/>
      <c r="B949" s="1"/>
      <c r="C949" s="1"/>
      <c r="D949" s="1"/>
      <c r="E949" s="1"/>
      <c r="F949" s="1"/>
      <c r="G949" s="1"/>
      <c r="H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2.75" customHeight="1">
      <c r="A950" s="1"/>
      <c r="B950" s="1"/>
      <c r="C950" s="1"/>
      <c r="D950" s="1"/>
      <c r="E950" s="1"/>
      <c r="F950" s="1"/>
      <c r="G950" s="1"/>
      <c r="H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2.75" customHeight="1">
      <c r="A951" s="1"/>
      <c r="B951" s="1"/>
      <c r="C951" s="1"/>
      <c r="D951" s="1"/>
      <c r="E951" s="1"/>
      <c r="F951" s="1"/>
      <c r="G951" s="1"/>
      <c r="H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2.75" customHeight="1">
      <c r="A952" s="1"/>
      <c r="B952" s="1"/>
      <c r="C952" s="1"/>
      <c r="D952" s="1"/>
      <c r="E952" s="1"/>
      <c r="F952" s="1"/>
      <c r="G952" s="1"/>
      <c r="H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2.75" customHeight="1">
      <c r="A953" s="1"/>
      <c r="B953" s="1"/>
      <c r="C953" s="1"/>
      <c r="D953" s="1"/>
      <c r="E953" s="1"/>
      <c r="F953" s="1"/>
      <c r="G953" s="1"/>
      <c r="H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2.75" customHeight="1">
      <c r="A954" s="1"/>
      <c r="B954" s="1"/>
      <c r="C954" s="1"/>
      <c r="D954" s="1"/>
      <c r="E954" s="1"/>
      <c r="F954" s="1"/>
      <c r="G954" s="1"/>
      <c r="H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2.75" customHeight="1">
      <c r="A955" s="1"/>
      <c r="B955" s="1"/>
      <c r="C955" s="1"/>
      <c r="D955" s="1"/>
      <c r="E955" s="1"/>
      <c r="F955" s="1"/>
      <c r="G955" s="1"/>
      <c r="H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2.75" customHeight="1">
      <c r="A956" s="1"/>
      <c r="B956" s="1"/>
      <c r="C956" s="1"/>
      <c r="D956" s="1"/>
      <c r="E956" s="1"/>
      <c r="F956" s="1"/>
      <c r="G956" s="1"/>
      <c r="H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2.75" customHeight="1">
      <c r="A957" s="1"/>
      <c r="B957" s="1"/>
      <c r="C957" s="1"/>
      <c r="D957" s="1"/>
      <c r="E957" s="1"/>
      <c r="F957" s="1"/>
      <c r="G957" s="1"/>
      <c r="H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2.75" customHeight="1">
      <c r="A958" s="1"/>
      <c r="B958" s="1"/>
      <c r="C958" s="1"/>
      <c r="D958" s="1"/>
      <c r="E958" s="1"/>
      <c r="F958" s="1"/>
      <c r="G958" s="1"/>
      <c r="H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2.75" customHeight="1">
      <c r="A959" s="1"/>
      <c r="B959" s="1"/>
      <c r="C959" s="1"/>
      <c r="D959" s="1"/>
      <c r="E959" s="1"/>
      <c r="F959" s="1"/>
      <c r="G959" s="1"/>
      <c r="H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2.75" customHeight="1">
      <c r="A960" s="1"/>
      <c r="B960" s="1"/>
      <c r="C960" s="1"/>
      <c r="D960" s="1"/>
      <c r="E960" s="1"/>
      <c r="F960" s="1"/>
      <c r="G960" s="1"/>
      <c r="H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2.75" customHeight="1">
      <c r="A961" s="1"/>
      <c r="B961" s="1"/>
      <c r="C961" s="1"/>
      <c r="D961" s="1"/>
      <c r="E961" s="1"/>
      <c r="F961" s="1"/>
      <c r="G961" s="1"/>
      <c r="H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2.75" customHeight="1">
      <c r="A962" s="1"/>
      <c r="B962" s="1"/>
      <c r="C962" s="1"/>
      <c r="D962" s="1"/>
      <c r="E962" s="1"/>
      <c r="F962" s="1"/>
      <c r="G962" s="1"/>
      <c r="H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2.75" customHeight="1">
      <c r="A963" s="1"/>
      <c r="B963" s="1"/>
      <c r="C963" s="1"/>
      <c r="D963" s="1"/>
      <c r="E963" s="1"/>
      <c r="F963" s="1"/>
      <c r="G963" s="1"/>
      <c r="H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2.75" customHeight="1">
      <c r="A964" s="1"/>
      <c r="B964" s="1"/>
      <c r="C964" s="1"/>
      <c r="D964" s="1"/>
      <c r="E964" s="1"/>
      <c r="F964" s="1"/>
      <c r="G964" s="1"/>
      <c r="H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2.75" customHeight="1">
      <c r="A965" s="1"/>
      <c r="B965" s="1"/>
      <c r="C965" s="1"/>
      <c r="D965" s="1"/>
      <c r="E965" s="1"/>
      <c r="F965" s="1"/>
      <c r="G965" s="1"/>
      <c r="H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2.75" customHeight="1">
      <c r="A966" s="1"/>
      <c r="B966" s="1"/>
      <c r="C966" s="1"/>
      <c r="D966" s="1"/>
      <c r="E966" s="1"/>
      <c r="F966" s="1"/>
      <c r="G966" s="1"/>
      <c r="H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2.75" customHeight="1">
      <c r="A967" s="1"/>
      <c r="B967" s="1"/>
      <c r="C967" s="1"/>
      <c r="D967" s="1"/>
      <c r="E967" s="1"/>
      <c r="F967" s="1"/>
      <c r="G967" s="1"/>
      <c r="H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2.75" customHeight="1">
      <c r="A968" s="1"/>
      <c r="B968" s="1"/>
      <c r="C968" s="1"/>
      <c r="D968" s="1"/>
      <c r="E968" s="1"/>
      <c r="F968" s="1"/>
      <c r="G968" s="1"/>
      <c r="H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2.75" customHeight="1">
      <c r="A969" s="1"/>
      <c r="B969" s="1"/>
      <c r="C969" s="1"/>
      <c r="D969" s="1"/>
      <c r="E969" s="1"/>
      <c r="F969" s="1"/>
      <c r="G969" s="1"/>
      <c r="H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2.75" customHeight="1">
      <c r="A970" s="1"/>
      <c r="B970" s="1"/>
      <c r="C970" s="1"/>
      <c r="D970" s="1"/>
      <c r="E970" s="1"/>
      <c r="F970" s="1"/>
      <c r="G970" s="1"/>
      <c r="H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2.75" customHeight="1">
      <c r="A971" s="1"/>
      <c r="B971" s="1"/>
      <c r="C971" s="1"/>
      <c r="D971" s="1"/>
      <c r="E971" s="1"/>
      <c r="F971" s="1"/>
      <c r="G971" s="1"/>
      <c r="H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2.75" customHeight="1">
      <c r="A972" s="1"/>
      <c r="B972" s="1"/>
      <c r="C972" s="1"/>
      <c r="D972" s="1"/>
      <c r="E972" s="1"/>
      <c r="F972" s="1"/>
      <c r="G972" s="1"/>
      <c r="H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2.75" customHeight="1">
      <c r="A973" s="1"/>
      <c r="B973" s="1"/>
      <c r="C973" s="1"/>
      <c r="D973" s="1"/>
      <c r="E973" s="1"/>
      <c r="F973" s="1"/>
      <c r="G973" s="1"/>
      <c r="H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2.75" customHeight="1">
      <c r="A974" s="1"/>
      <c r="B974" s="1"/>
      <c r="C974" s="1"/>
      <c r="D974" s="1"/>
      <c r="E974" s="1"/>
      <c r="F974" s="1"/>
      <c r="G974" s="1"/>
      <c r="H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2.75" customHeight="1">
      <c r="A975" s="1"/>
      <c r="B975" s="1"/>
      <c r="C975" s="1"/>
      <c r="D975" s="1"/>
      <c r="E975" s="1"/>
      <c r="F975" s="1"/>
      <c r="G975" s="1"/>
      <c r="H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2.75" customHeight="1">
      <c r="A976" s="1"/>
      <c r="B976" s="1"/>
      <c r="C976" s="1"/>
      <c r="D976" s="1"/>
      <c r="E976" s="1"/>
      <c r="F976" s="1"/>
      <c r="G976" s="1"/>
      <c r="H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2.75" customHeight="1">
      <c r="A977" s="1"/>
      <c r="B977" s="1"/>
      <c r="C977" s="1"/>
      <c r="D977" s="1"/>
      <c r="E977" s="1"/>
      <c r="F977" s="1"/>
      <c r="G977" s="1"/>
      <c r="H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2.75" customHeight="1">
      <c r="A978" s="1"/>
      <c r="B978" s="1"/>
      <c r="C978" s="1"/>
      <c r="D978" s="1"/>
      <c r="E978" s="1"/>
      <c r="F978" s="1"/>
      <c r="G978" s="1"/>
      <c r="H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2.75" customHeight="1">
      <c r="A979" s="1"/>
      <c r="B979" s="1"/>
      <c r="C979" s="1"/>
      <c r="D979" s="1"/>
      <c r="E979" s="1"/>
      <c r="F979" s="1"/>
      <c r="G979" s="1"/>
      <c r="H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2.75" customHeight="1">
      <c r="A980" s="1"/>
      <c r="B980" s="1"/>
      <c r="C980" s="1"/>
      <c r="D980" s="1"/>
      <c r="E980" s="1"/>
      <c r="F980" s="1"/>
      <c r="G980" s="1"/>
      <c r="H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2.75" customHeight="1">
      <c r="A981" s="1"/>
      <c r="B981" s="1"/>
      <c r="C981" s="1"/>
      <c r="D981" s="1"/>
      <c r="E981" s="1"/>
      <c r="F981" s="1"/>
      <c r="G981" s="1"/>
      <c r="H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2.75" customHeight="1">
      <c r="A982" s="1"/>
      <c r="B982" s="1"/>
      <c r="C982" s="1"/>
      <c r="D982" s="1"/>
      <c r="E982" s="1"/>
      <c r="F982" s="1"/>
      <c r="G982" s="1"/>
      <c r="H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2.75" customHeight="1">
      <c r="A983" s="1"/>
      <c r="B983" s="1"/>
      <c r="C983" s="1"/>
      <c r="D983" s="1"/>
      <c r="E983" s="1"/>
      <c r="F983" s="1"/>
      <c r="G983" s="1"/>
      <c r="H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2.75" customHeight="1">
      <c r="A984" s="1"/>
      <c r="B984" s="1"/>
      <c r="C984" s="1"/>
      <c r="D984" s="1"/>
      <c r="E984" s="1"/>
      <c r="F984" s="1"/>
      <c r="G984" s="1"/>
      <c r="H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2.75" customHeight="1">
      <c r="A985" s="1"/>
      <c r="B985" s="1"/>
      <c r="C985" s="1"/>
      <c r="D985" s="1"/>
      <c r="E985" s="1"/>
      <c r="F985" s="1"/>
      <c r="G985" s="1"/>
      <c r="H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2.75" customHeight="1">
      <c r="A986" s="1"/>
      <c r="B986" s="1"/>
      <c r="C986" s="1"/>
      <c r="D986" s="1"/>
      <c r="E986" s="1"/>
      <c r="F986" s="1"/>
      <c r="G986" s="1"/>
      <c r="H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2.75" customHeight="1"/>
    <row r="988" spans="1:18" ht="12.75" customHeight="1"/>
    <row r="989" spans="1:18" ht="12.75" customHeight="1"/>
    <row r="990" spans="1:18" ht="12.75" customHeight="1"/>
  </sheetData>
  <mergeCells count="1">
    <mergeCell ref="A39:R39"/>
  </mergeCells>
  <hyperlinks>
    <hyperlink ref="H3" r:id="rId1"/>
    <hyperlink ref="H4" r:id="rId2"/>
    <hyperlink ref="H7" r:id="rId3"/>
    <hyperlink ref="G9" r:id="rId4"/>
    <hyperlink ref="H10" r:id="rId5"/>
    <hyperlink ref="G10" r:id="rId6"/>
    <hyperlink ref="G14" r:id="rId7"/>
    <hyperlink ref="G19" r:id="rId8"/>
    <hyperlink ref="H23" r:id="rId9"/>
    <hyperlink ref="G30" r:id="rId10"/>
    <hyperlink ref="G32" r:id="rId11"/>
    <hyperlink ref="G33" r:id="rId12"/>
    <hyperlink ref="G34" r:id="rId13"/>
    <hyperlink ref="G41" r:id="rId14"/>
    <hyperlink ref="G45" r:id="rId15"/>
    <hyperlink ref="H48" r:id="rId16"/>
    <hyperlink ref="G48" r:id="rId17"/>
    <hyperlink ref="G2" r:id="rId18"/>
    <hyperlink ref="G3" r:id="rId19"/>
    <hyperlink ref="H5" r:id="rId20"/>
    <hyperlink ref="G6" r:id="rId21"/>
    <hyperlink ref="G8" r:id="rId22"/>
    <hyperlink ref="G11" r:id="rId23"/>
    <hyperlink ref="H13" r:id="rId24"/>
    <hyperlink ref="G13" r:id="rId25"/>
    <hyperlink ref="G22" r:id="rId26"/>
    <hyperlink ref="G27" r:id="rId27"/>
    <hyperlink ref="G29" r:id="rId28"/>
    <hyperlink ref="G31" r:id="rId29"/>
    <hyperlink ref="G43" r:id="rId30" display="jlb@menorca.cl"/>
    <hyperlink ref="G44" r:id="rId31"/>
    <hyperlink ref="G46" r:id="rId32"/>
    <hyperlink ref="G47" r:id="rId33"/>
    <hyperlink ref="G49" r:id="rId34"/>
    <hyperlink ref="H54" r:id="rId35"/>
  </hyperlinks>
  <pageMargins left="0.7" right="0.7" top="0.75" bottom="0.75" header="0.3" footer="0.3"/>
  <pageSetup orientation="portrait" r:id="rId36"/>
  <tableParts count="2">
    <tablePart r:id="rId37"/>
    <tablePart r:id="rId3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Hoteles</vt:lpstr>
      <vt:lpstr>Hostales-B&amp;B</vt:lpstr>
      <vt:lpstr>Apart Hoteles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francisca delgado</cp:lastModifiedBy>
  <cp:lastPrinted>2017-09-29T14:04:58Z</cp:lastPrinted>
  <dcterms:modified xsi:type="dcterms:W3CDTF">2018-04-24T17:16:13Z</dcterms:modified>
</cp:coreProperties>
</file>